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 2023" sheetId="1" state="visible" r:id="rId2"/>
  </sheets>
  <definedNames>
    <definedName function="false" hidden="false" localSheetId="0" name="_xlnm.Print_Area" vbProcedure="false">'Plan 2023'!$A$1:$X$99</definedName>
    <definedName function="false" hidden="false" localSheetId="0" name="Print_Area_0" vbProcedure="false">'Plan 2023'!$A$1:$X$99</definedName>
    <definedName function="false" hidden="false" localSheetId="0" name="Print_Titles_0" vbProcedure="false">'Plan 2023'!$B:$C,'Plan 2023'!$1:$2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<sst xmlns="http://schemas.openxmlformats.org/spreadsheetml/2006/main" count="234" uniqueCount="176">
  <si>
    <t xml:space="preserve">RE 2012</t>
  </si>
  <si>
    <t xml:space="preserve">Ansatz 2013</t>
  </si>
  <si>
    <t xml:space="preserve">Plan 2023</t>
  </si>
  <si>
    <t xml:space="preserve">Plan 2015</t>
  </si>
  <si>
    <t xml:space="preserve">Plan 2016</t>
  </si>
  <si>
    <t xml:space="preserve">Plan 2017</t>
  </si>
  <si>
    <t xml:space="preserve">Art</t>
  </si>
  <si>
    <t xml:space="preserve">Produkt</t>
  </si>
  <si>
    <t xml:space="preserve">Bezeichnung</t>
  </si>
  <si>
    <t xml:space="preserve">Ordentliche Erträge</t>
  </si>
  <si>
    <t xml:space="preserve">Ordentliche Aufwen-dungen</t>
  </si>
  <si>
    <t xml:space="preserve">Budget</t>
  </si>
  <si>
    <t xml:space="preserve">Ordentliche Aufwendungen</t>
  </si>
  <si>
    <t xml:space="preserve">2.Gruppe</t>
  </si>
  <si>
    <t xml:space="preserve">01.01.01</t>
  </si>
  <si>
    <t xml:space="preserve">Politische Gremien</t>
  </si>
  <si>
    <t xml:space="preserve">01.02.00</t>
  </si>
  <si>
    <t xml:space="preserve">Verwaltungsführung</t>
  </si>
  <si>
    <t xml:space="preserve">01.03.00</t>
  </si>
  <si>
    <t xml:space="preserve">Gleichstellung</t>
  </si>
  <si>
    <t xml:space="preserve">01.04.00</t>
  </si>
  <si>
    <t xml:space="preserve">Personalvertretung</t>
  </si>
  <si>
    <t xml:space="preserve">01.05.00</t>
  </si>
  <si>
    <t xml:space="preserve">Rechnungsprüfung</t>
  </si>
  <si>
    <t xml:space="preserve">01.06.00</t>
  </si>
  <si>
    <t xml:space="preserve">Zentrale Dienste</t>
  </si>
  <si>
    <t xml:space="preserve">01.07.00</t>
  </si>
  <si>
    <t xml:space="preserve">Presse- und Öffentlichkeitsarbeit</t>
  </si>
  <si>
    <t xml:space="preserve">01.08.00</t>
  </si>
  <si>
    <t xml:space="preserve">Personal und Organisation</t>
  </si>
  <si>
    <t xml:space="preserve">01.09.00</t>
  </si>
  <si>
    <t xml:space="preserve">Zentrale Finanzen</t>
  </si>
  <si>
    <t xml:space="preserve">01.10.00</t>
  </si>
  <si>
    <t xml:space="preserve">Informationstechnologie</t>
  </si>
  <si>
    <t xml:space="preserve">01.11.01</t>
  </si>
  <si>
    <t xml:space="preserve">Rechtsangelegenheiten und Versicherungen</t>
  </si>
  <si>
    <t xml:space="preserve">01.12.00</t>
  </si>
  <si>
    <t xml:space="preserve">Reinigungs- und Hausmeisterdienste</t>
  </si>
  <si>
    <t xml:space="preserve">01.13.00</t>
  </si>
  <si>
    <t xml:space="preserve">Liegenschaften und Gebäudebewirtschaftung</t>
  </si>
  <si>
    <t xml:space="preserve">01.14.00</t>
  </si>
  <si>
    <t xml:space="preserve">Neubau und Gebäudeunterhaltung</t>
  </si>
  <si>
    <t xml:space="preserve">01.15.01</t>
  </si>
  <si>
    <t xml:space="preserve">Städtepartnerschaften</t>
  </si>
  <si>
    <t xml:space="preserve">01.18.00</t>
  </si>
  <si>
    <t xml:space="preserve">Städtische Betriebe</t>
  </si>
  <si>
    <t xml:space="preserve">Produktbereich 01 - Innere Verwaltung</t>
  </si>
  <si>
    <t xml:space="preserve">02.01.01</t>
  </si>
  <si>
    <t xml:space="preserve">Allgemeine Sicherheit und Ordnung</t>
  </si>
  <si>
    <t xml:space="preserve">02.02.00</t>
  </si>
  <si>
    <t xml:space="preserve">Gewerbewesen</t>
  </si>
  <si>
    <t xml:space="preserve">02.07.00</t>
  </si>
  <si>
    <t xml:space="preserve">Verkehrsüberwachung</t>
  </si>
  <si>
    <t xml:space="preserve">02.10.01</t>
  </si>
  <si>
    <t xml:space="preserve">Einwohnerangelegenheiten</t>
  </si>
  <si>
    <t xml:space="preserve">02.11.01</t>
  </si>
  <si>
    <t xml:space="preserve">Personenstandswesen</t>
  </si>
  <si>
    <t xml:space="preserve">02.14.00</t>
  </si>
  <si>
    <t xml:space="preserve">Wahlen</t>
  </si>
  <si>
    <t xml:space="preserve">02.15.00</t>
  </si>
  <si>
    <t xml:space="preserve">Feuerwehr und Gefahrenvorbeugung</t>
  </si>
  <si>
    <t xml:space="preserve">02.17.00</t>
  </si>
  <si>
    <t xml:space="preserve">Rettungsdienst und Krankentransport</t>
  </si>
  <si>
    <t xml:space="preserve">Produktbereich 02 - Sicherheit und Ordnung</t>
  </si>
  <si>
    <t xml:space="preserve">03.01.01</t>
  </si>
  <si>
    <t xml:space="preserve">Grundschulen</t>
  </si>
  <si>
    <t xml:space="preserve">03.01.02</t>
  </si>
  <si>
    <t xml:space="preserve">Hauptschule</t>
  </si>
  <si>
    <t xml:space="preserve">03.01.03</t>
  </si>
  <si>
    <t xml:space="preserve">Realschule</t>
  </si>
  <si>
    <t xml:space="preserve">03.01.04</t>
  </si>
  <si>
    <t xml:space="preserve">Gymnasium</t>
  </si>
  <si>
    <t xml:space="preserve">03.01.05</t>
  </si>
  <si>
    <t xml:space="preserve">Gesamtschulen</t>
  </si>
  <si>
    <t xml:space="preserve">03.01.06</t>
  </si>
  <si>
    <t xml:space="preserve">Förderschule</t>
  </si>
  <si>
    <t xml:space="preserve">03.01.07</t>
  </si>
  <si>
    <t xml:space="preserve">Berufskolleg und sonstige Lehranstalten</t>
  </si>
  <si>
    <t xml:space="preserve">03.01.09</t>
  </si>
  <si>
    <t xml:space="preserve">Sekundarschule</t>
  </si>
  <si>
    <t xml:space="preserve">03.02.00</t>
  </si>
  <si>
    <t xml:space="preserve">Ganztägige Bildungs- und Betreuungsangebote</t>
  </si>
  <si>
    <t xml:space="preserve">03.02.01</t>
  </si>
  <si>
    <t xml:space="preserve">Schulverwaltungsangelegenheiten</t>
  </si>
  <si>
    <t xml:space="preserve">Produktbereich 03 - Schulträgeraufgaben</t>
  </si>
  <si>
    <t xml:space="preserve">04.02.00</t>
  </si>
  <si>
    <t xml:space="preserve">Kulturförderung</t>
  </si>
  <si>
    <t xml:space="preserve">04.03.00</t>
  </si>
  <si>
    <t xml:space="preserve">Sojus 7</t>
  </si>
  <si>
    <t xml:space="preserve">04.03.10</t>
  </si>
  <si>
    <t xml:space="preserve">Ulla-Hahn-Haus</t>
  </si>
  <si>
    <t xml:space="preserve">04.04.00</t>
  </si>
  <si>
    <t xml:space="preserve">Volkshochschule</t>
  </si>
  <si>
    <t xml:space="preserve">04.05.00</t>
  </si>
  <si>
    <t xml:space="preserve">Musikschule </t>
  </si>
  <si>
    <t xml:space="preserve">04.05.10</t>
  </si>
  <si>
    <t xml:space="preserve">Kunstschule</t>
  </si>
  <si>
    <t xml:space="preserve">04.06.00</t>
  </si>
  <si>
    <t xml:space="preserve">Bibliothek</t>
  </si>
  <si>
    <t xml:space="preserve">04.08.00</t>
  </si>
  <si>
    <t xml:space="preserve">Archiv</t>
  </si>
  <si>
    <t xml:space="preserve">Produktbereich 04 - Kultur</t>
  </si>
  <si>
    <t xml:space="preserve">05.01.00</t>
  </si>
  <si>
    <t xml:space="preserve">Unterstützung von Senioren</t>
  </si>
  <si>
    <t xml:space="preserve">05.02.00</t>
  </si>
  <si>
    <t xml:space="preserve">Inklusion und Inklusionsbüro</t>
  </si>
  <si>
    <t xml:space="preserve">05.03.00</t>
  </si>
  <si>
    <t xml:space="preserve">Soziale Leistungen</t>
  </si>
  <si>
    <t xml:space="preserve">05.05.00</t>
  </si>
  <si>
    <t xml:space="preserve">Demographie und Ehrenamt</t>
  </si>
  <si>
    <t xml:space="preserve">Produktbereich 05 - Soziale Hilfen</t>
  </si>
  <si>
    <t xml:space="preserve">06.01.00</t>
  </si>
  <si>
    <t xml:space="preserve">Frühkindliche Bildung</t>
  </si>
  <si>
    <t xml:space="preserve">06.02.00</t>
  </si>
  <si>
    <t xml:space="preserve">Kinder- und Jugendarbeit</t>
  </si>
  <si>
    <t xml:space="preserve">06.03.00</t>
  </si>
  <si>
    <t xml:space="preserve">Hilfe für junge Menschen und ihre Familien</t>
  </si>
  <si>
    <t xml:space="preserve">06.04.00</t>
  </si>
  <si>
    <t xml:space="preserve">Prävention</t>
  </si>
  <si>
    <t xml:space="preserve">Produktbereich 06 - Kinder-, Jugend- und Familienhilfe</t>
  </si>
  <si>
    <t xml:space="preserve">08.01.00</t>
  </si>
  <si>
    <t xml:space="preserve">Bereitstellung und Betrieb von Sportanlagen</t>
  </si>
  <si>
    <t xml:space="preserve">08.02.00</t>
  </si>
  <si>
    <t xml:space="preserve">Sportförderung</t>
  </si>
  <si>
    <t xml:space="preserve">Produktbereich 08 - Sportförderung</t>
  </si>
  <si>
    <t xml:space="preserve">09.01.00</t>
  </si>
  <si>
    <t xml:space="preserve">Räumliche Planung und Entwicklung</t>
  </si>
  <si>
    <t xml:space="preserve">09.03.00</t>
  </si>
  <si>
    <t xml:space="preserve">Vermessung, Erhebung und Führung von Geobasisdaten</t>
  </si>
  <si>
    <t xml:space="preserve">09.05.00</t>
  </si>
  <si>
    <t xml:space="preserve">Grundstücksneuordnung</t>
  </si>
  <si>
    <t xml:space="preserve">Produktbereich 09 - Räuml. Planung und Entwicklung, Geoinformation</t>
  </si>
  <si>
    <t xml:space="preserve">10.01.00</t>
  </si>
  <si>
    <t xml:space="preserve">Maßnahmen der Bauaufsich</t>
  </si>
  <si>
    <t xml:space="preserve">10.03.00</t>
  </si>
  <si>
    <t xml:space="preserve">Denkmalschutz und Denkmalpflege</t>
  </si>
  <si>
    <t xml:space="preserve">10.06.00</t>
  </si>
  <si>
    <t xml:space="preserve">Wohraumsicherung und -versorgung</t>
  </si>
  <si>
    <t xml:space="preserve">Produktbereich 10 - Bauen und Wohnen</t>
  </si>
  <si>
    <t xml:space="preserve">11.01.00</t>
  </si>
  <si>
    <t xml:space="preserve">Versorgung</t>
  </si>
  <si>
    <t xml:space="preserve">11.02.00</t>
  </si>
  <si>
    <t xml:space="preserve">Abfallwirtschaft</t>
  </si>
  <si>
    <t xml:space="preserve">11.03.00</t>
  </si>
  <si>
    <t xml:space="preserve">Entwässerung und Abwasserbeseitigung</t>
  </si>
  <si>
    <t xml:space="preserve">Produktbereich 11 - Ver- und Entsorgung</t>
  </si>
  <si>
    <t xml:space="preserve">12.01.00</t>
  </si>
  <si>
    <t xml:space="preserve">Öffentliche Vekehrsflächen und -anlagen</t>
  </si>
  <si>
    <t xml:space="preserve">12.01.01</t>
  </si>
  <si>
    <t xml:space="preserve">Allgemeine Finanzwirtschaft</t>
  </si>
  <si>
    <t xml:space="preserve">12.02.00</t>
  </si>
  <si>
    <t xml:space="preserve">Verkehrsrechtliche Angelegenheiten</t>
  </si>
  <si>
    <t xml:space="preserve">12.04.00</t>
  </si>
  <si>
    <t xml:space="preserve">ÖPNV</t>
  </si>
  <si>
    <t xml:space="preserve">12.05.00</t>
  </si>
  <si>
    <t xml:space="preserve">Straßenreinigung und Winterdienst</t>
  </si>
  <si>
    <t xml:space="preserve">Produktbereich 12 - Verkehrsflächen und -anlagen</t>
  </si>
  <si>
    <t xml:space="preserve">13.01.00</t>
  </si>
  <si>
    <t xml:space="preserve">Öffentliches Grün</t>
  </si>
  <si>
    <t xml:space="preserve">13.01.06</t>
  </si>
  <si>
    <t xml:space="preserve">Kinderspielplätze</t>
  </si>
  <si>
    <t xml:space="preserve">13.04.00</t>
  </si>
  <si>
    <t xml:space="preserve">Naturgewässer und Hochwasserschutz</t>
  </si>
  <si>
    <t xml:space="preserve">13.06.00</t>
  </si>
  <si>
    <t xml:space="preserve">Friedhöfe</t>
  </si>
  <si>
    <t xml:space="preserve">Produktbereich 13 - Natur- und Landschaftspflege</t>
  </si>
  <si>
    <t xml:space="preserve">14.01.00</t>
  </si>
  <si>
    <t xml:space="preserve">Umweltangelegenheiten und Klimaschutz</t>
  </si>
  <si>
    <t xml:space="preserve">Produktbereich 14 - Umweltschutz</t>
  </si>
  <si>
    <t xml:space="preserve">15.01.00</t>
  </si>
  <si>
    <t xml:space="preserve">Wirtschaftsförderung und Tourismus</t>
  </si>
  <si>
    <t xml:space="preserve">Produtkbereich 15 - Wirtschaft und Tourismus</t>
  </si>
  <si>
    <t xml:space="preserve">16.01.00</t>
  </si>
  <si>
    <t xml:space="preserve">einschließlich Zinsen und Zinserträge</t>
  </si>
  <si>
    <t xml:space="preserve">Produktbereich 16 - Allgemeine Finanzwirtschaft</t>
  </si>
  <si>
    <t xml:space="preserve">Gesamthaushalt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</si>
</sst>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8"/>
      <name val="Arial"/>
      <family val="2"/>
      <charset val="1"/>
    </font>
    <font>
      <b val="true"/>
      <sz val="9"/>
      <name val="Arial"/>
      <family val="2"/>
      <charset val="1"/>
    </font>
    <font>
      <sz val="7"/>
      <name val="Arial"/>
      <family val="2"/>
      <charset val="1"/>
    </font>
    <font>
      <sz val="9"/>
      <name val="Arial"/>
      <family val="2"/>
      <charset val="1"/>
    </font>
    <font>
      <b val="true"/>
      <sz val="7"/>
      <name val="Arial"/>
      <family val="2"/>
      <charset val="1"/>
    </font>
    <font>
      <b val="true"/>
      <sz val="9"/>
      <name val="Verdana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9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3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7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3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3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X98"/>
  <sheetViews>
    <sheetView showFormulas="false" showGridLines="true" showRowColHeaders="true" showZeros="true" rightToLeft="false" tabSelected="true" showOutlineSymbols="true" defaultGridColor="true" view="normal" topLeftCell="B1" colorId="64" zoomScale="130" zoomScaleNormal="130" zoomScalePageLayoutView="100" workbookViewId="0">
      <pane xSplit="0" ySplit="2" topLeftCell="A68" activePane="bottomLeft" state="frozen"/>
      <selection pane="topLeft" activeCell="B1" activeCellId="0" sqref="B1"/>
      <selection pane="bottomLeft" activeCell="W84" activeCellId="0" sqref="W84"/>
    </sheetView>
  </sheetViews>
  <sheetFormatPr defaultColWidth="11.01953125" defaultRowHeight="12.75" zeroHeight="false" outlineLevelRow="0" outlineLevelCol="0"/>
  <cols>
    <col collapsed="false" customWidth="true" hidden="true" outlineLevel="0" max="1" min="1" style="0" width="11.52"/>
    <col collapsed="false" customWidth="true" hidden="false" outlineLevel="0" max="2" min="2" style="1" width="17.74"/>
    <col collapsed="false" customWidth="true" hidden="false" outlineLevel="0" max="3" min="3" style="0" width="61.99"/>
    <col collapsed="false" customWidth="true" hidden="true" outlineLevel="0" max="9" min="4" style="0" width="11.52"/>
    <col collapsed="false" customWidth="true" hidden="false" outlineLevel="0" max="10" min="10" style="0" width="11.14"/>
    <col collapsed="false" customWidth="true" hidden="false" outlineLevel="0" max="11" min="11" style="0" width="14.43"/>
    <col collapsed="false" customWidth="true" hidden="false" outlineLevel="0" max="12" min="12" style="0" width="11.14"/>
    <col collapsed="false" customWidth="true" hidden="true" outlineLevel="0" max="21" min="13" style="0" width="11.52"/>
  </cols>
  <sheetData>
    <row r="1" s="7" customFormat="true" ht="15.75" hidden="false" customHeight="true" outlineLevel="0" collapsed="false">
      <c r="A1" s="2"/>
      <c r="B1" s="3"/>
      <c r="C1" s="4"/>
      <c r="D1" s="3" t="s">
        <v>0</v>
      </c>
      <c r="E1" s="3"/>
      <c r="F1" s="3"/>
      <c r="G1" s="3" t="s">
        <v>1</v>
      </c>
      <c r="H1" s="3"/>
      <c r="I1" s="3"/>
      <c r="J1" s="5" t="s">
        <v>2</v>
      </c>
      <c r="K1" s="5"/>
      <c r="L1" s="5"/>
      <c r="M1" s="6" t="s">
        <v>3</v>
      </c>
      <c r="N1" s="6"/>
      <c r="O1" s="6"/>
      <c r="P1" s="6" t="s">
        <v>4</v>
      </c>
      <c r="Q1" s="6"/>
      <c r="R1" s="6"/>
      <c r="S1" s="6" t="s">
        <v>5</v>
      </c>
      <c r="T1" s="6"/>
      <c r="U1" s="6"/>
    </row>
    <row r="2" customFormat="false" ht="31.5" hidden="false" customHeight="true" outlineLevel="0" collapsed="false">
      <c r="A2" s="8" t="s">
        <v>6</v>
      </c>
      <c r="B2" s="9" t="s">
        <v>7</v>
      </c>
      <c r="C2" s="10" t="s">
        <v>8</v>
      </c>
      <c r="D2" s="9" t="s">
        <v>9</v>
      </c>
      <c r="E2" s="9" t="s">
        <v>10</v>
      </c>
      <c r="F2" s="9" t="s">
        <v>11</v>
      </c>
      <c r="G2" s="9" t="s">
        <v>9</v>
      </c>
      <c r="H2" s="9" t="s">
        <v>10</v>
      </c>
      <c r="I2" s="9" t="s">
        <v>11</v>
      </c>
      <c r="J2" s="9" t="s">
        <v>9</v>
      </c>
      <c r="K2" s="9" t="s">
        <v>12</v>
      </c>
      <c r="L2" s="9" t="s">
        <v>11</v>
      </c>
      <c r="M2" s="11" t="s">
        <v>9</v>
      </c>
      <c r="N2" s="12" t="s">
        <v>10</v>
      </c>
      <c r="O2" s="13" t="s">
        <v>11</v>
      </c>
      <c r="P2" s="11" t="s">
        <v>9</v>
      </c>
      <c r="Q2" s="12" t="s">
        <v>10</v>
      </c>
      <c r="R2" s="13" t="s">
        <v>11</v>
      </c>
      <c r="S2" s="11" t="s">
        <v>9</v>
      </c>
      <c r="T2" s="12" t="s">
        <v>10</v>
      </c>
      <c r="U2" s="13" t="s">
        <v>11</v>
      </c>
    </row>
    <row r="3" customFormat="false" ht="12.8" hidden="false" customHeight="false" outlineLevel="0" collapsed="false">
      <c r="A3" s="14" t="s">
        <v>13</v>
      </c>
      <c r="B3" s="15" t="s">
        <v>14</v>
      </c>
      <c r="C3" s="16" t="s">
        <v>15</v>
      </c>
      <c r="D3" s="17" t="n">
        <v>3249.65</v>
      </c>
      <c r="E3" s="17" t="n">
        <v>240021</v>
      </c>
      <c r="F3" s="18" t="n">
        <f aca="false">D3-E3</f>
        <v>-236771.35</v>
      </c>
      <c r="G3" s="17" t="n">
        <v>1250</v>
      </c>
      <c r="H3" s="17" t="n">
        <v>263500</v>
      </c>
      <c r="I3" s="18" t="n">
        <f aca="false">G3-H3</f>
        <v>-262250</v>
      </c>
      <c r="J3" s="17" t="n">
        <v>11250</v>
      </c>
      <c r="K3" s="17" t="n">
        <v>428280</v>
      </c>
      <c r="L3" s="18" t="n">
        <f aca="false">J3-K3</f>
        <v>-417030</v>
      </c>
      <c r="M3" s="19" t="n">
        <v>1250</v>
      </c>
      <c r="N3" s="19" t="n">
        <v>262400</v>
      </c>
      <c r="O3" s="20" t="n">
        <f aca="false">M3-N3</f>
        <v>-261150</v>
      </c>
      <c r="P3" s="21" t="n">
        <v>1250</v>
      </c>
      <c r="Q3" s="19" t="n">
        <v>262400</v>
      </c>
      <c r="R3" s="20" t="n">
        <f aca="false">P3-Q3</f>
        <v>-261150</v>
      </c>
      <c r="S3" s="21" t="n">
        <v>1250</v>
      </c>
      <c r="T3" s="19" t="n">
        <v>262400</v>
      </c>
      <c r="U3" s="20" t="n">
        <f aca="false">S3-T3</f>
        <v>-261150</v>
      </c>
    </row>
    <row r="4" customFormat="false" ht="12.8" hidden="false" customHeight="false" outlineLevel="0" collapsed="false">
      <c r="A4" s="14" t="s">
        <v>13</v>
      </c>
      <c r="B4" s="15" t="s">
        <v>16</v>
      </c>
      <c r="C4" s="16" t="s">
        <v>17</v>
      </c>
      <c r="D4" s="17" t="n">
        <v>121.54</v>
      </c>
      <c r="E4" s="17" t="n">
        <v>455033.95</v>
      </c>
      <c r="F4" s="18" t="n">
        <f aca="false">D4-E4</f>
        <v>-454912.41</v>
      </c>
      <c r="G4" s="17" t="n">
        <v>0</v>
      </c>
      <c r="H4" s="17" t="n">
        <v>531240</v>
      </c>
      <c r="I4" s="18" t="n">
        <f aca="false">G4-H4</f>
        <v>-531240</v>
      </c>
      <c r="J4" s="17" t="n">
        <v>500</v>
      </c>
      <c r="K4" s="17" t="n">
        <v>1068900</v>
      </c>
      <c r="L4" s="18" t="n">
        <f aca="false">J4-K4</f>
        <v>-1068400</v>
      </c>
      <c r="M4" s="19" t="n">
        <v>0</v>
      </c>
      <c r="N4" s="19" t="n">
        <v>497920</v>
      </c>
      <c r="O4" s="20" t="n">
        <f aca="false">M4-N4</f>
        <v>-497920</v>
      </c>
      <c r="P4" s="21" t="n">
        <v>0</v>
      </c>
      <c r="Q4" s="19" t="n">
        <v>497210</v>
      </c>
      <c r="R4" s="20" t="n">
        <f aca="false">P4-Q4</f>
        <v>-497210</v>
      </c>
      <c r="S4" s="21" t="n">
        <v>0</v>
      </c>
      <c r="T4" s="19" t="n">
        <v>511000</v>
      </c>
      <c r="U4" s="20" t="n">
        <f aca="false">S4-T4</f>
        <v>-511000</v>
      </c>
    </row>
    <row r="5" customFormat="false" ht="12.8" hidden="false" customHeight="false" outlineLevel="0" collapsed="false">
      <c r="A5" s="14" t="s">
        <v>13</v>
      </c>
      <c r="B5" s="15" t="s">
        <v>18</v>
      </c>
      <c r="C5" s="16" t="s">
        <v>19</v>
      </c>
      <c r="D5" s="17" t="n">
        <v>3598.41</v>
      </c>
      <c r="E5" s="17" t="n">
        <v>383115.62</v>
      </c>
      <c r="F5" s="18" t="n">
        <f aca="false">D5-E5</f>
        <v>-379517.21</v>
      </c>
      <c r="G5" s="17" t="n">
        <v>1000</v>
      </c>
      <c r="H5" s="17" t="n">
        <v>335080</v>
      </c>
      <c r="I5" s="18" t="n">
        <f aca="false">G5-H5</f>
        <v>-334080</v>
      </c>
      <c r="J5" s="17" t="n">
        <v>0</v>
      </c>
      <c r="K5" s="17" t="n">
        <v>83100</v>
      </c>
      <c r="L5" s="18" t="n">
        <f aca="false">J5-K5</f>
        <v>-83100</v>
      </c>
      <c r="M5" s="19" t="n">
        <v>500</v>
      </c>
      <c r="N5" s="19" t="n">
        <v>362050</v>
      </c>
      <c r="O5" s="20" t="n">
        <f aca="false">M5-N5</f>
        <v>-361550</v>
      </c>
      <c r="P5" s="21" t="n">
        <v>500</v>
      </c>
      <c r="Q5" s="19" t="n">
        <v>361310</v>
      </c>
      <c r="R5" s="20" t="n">
        <f aca="false">P5-Q5</f>
        <v>-360810</v>
      </c>
      <c r="S5" s="21" t="n">
        <v>500</v>
      </c>
      <c r="T5" s="19" t="n">
        <v>363130</v>
      </c>
      <c r="U5" s="20" t="n">
        <f aca="false">S5-T5</f>
        <v>-362630</v>
      </c>
    </row>
    <row r="6" customFormat="false" ht="12.8" hidden="false" customHeight="false" outlineLevel="0" collapsed="false">
      <c r="A6" s="14" t="s">
        <v>13</v>
      </c>
      <c r="B6" s="15" t="s">
        <v>20</v>
      </c>
      <c r="C6" s="16" t="s">
        <v>21</v>
      </c>
      <c r="D6" s="17" t="n">
        <v>0</v>
      </c>
      <c r="E6" s="17" t="n">
        <v>132978.39</v>
      </c>
      <c r="F6" s="18" t="n">
        <f aca="false">D6-E6</f>
        <v>-132978.39</v>
      </c>
      <c r="G6" s="17" t="n">
        <v>0</v>
      </c>
      <c r="H6" s="17" t="n">
        <v>161350</v>
      </c>
      <c r="I6" s="18" t="n">
        <f aca="false">G6-H6</f>
        <v>-161350</v>
      </c>
      <c r="J6" s="17" t="n">
        <v>0</v>
      </c>
      <c r="K6" s="17" t="n">
        <v>323650</v>
      </c>
      <c r="L6" s="18" t="n">
        <f aca="false">J6-K6</f>
        <v>-323650</v>
      </c>
      <c r="M6" s="19" t="n">
        <v>26500</v>
      </c>
      <c r="N6" s="19" t="n">
        <v>201500</v>
      </c>
      <c r="O6" s="20" t="n">
        <f aca="false">M6-N6</f>
        <v>-175000</v>
      </c>
      <c r="P6" s="21" t="n">
        <v>26500</v>
      </c>
      <c r="Q6" s="19" t="n">
        <v>203710</v>
      </c>
      <c r="R6" s="20" t="n">
        <f aca="false">P6-Q6</f>
        <v>-177210</v>
      </c>
      <c r="S6" s="21" t="n">
        <v>26500</v>
      </c>
      <c r="T6" s="19" t="n">
        <v>210990</v>
      </c>
      <c r="U6" s="20" t="n">
        <f aca="false">S6-T6</f>
        <v>-184490</v>
      </c>
    </row>
    <row r="7" customFormat="false" ht="12.8" hidden="false" customHeight="false" outlineLevel="0" collapsed="false">
      <c r="A7" s="14" t="s">
        <v>13</v>
      </c>
      <c r="B7" s="15" t="s">
        <v>22</v>
      </c>
      <c r="C7" s="16" t="s">
        <v>23</v>
      </c>
      <c r="D7" s="17" t="n">
        <v>1246.09</v>
      </c>
      <c r="E7" s="17" t="n">
        <v>223403.6</v>
      </c>
      <c r="F7" s="18" t="n">
        <f aca="false">D7-E7</f>
        <v>-222157.51</v>
      </c>
      <c r="G7" s="17" t="n">
        <v>400</v>
      </c>
      <c r="H7" s="17" t="n">
        <v>180240</v>
      </c>
      <c r="I7" s="18" t="n">
        <f aca="false">G7-H7</f>
        <v>-179840</v>
      </c>
      <c r="J7" s="17" t="n">
        <v>0</v>
      </c>
      <c r="K7" s="17" t="n">
        <v>281550</v>
      </c>
      <c r="L7" s="18" t="n">
        <f aca="false">J7-K7</f>
        <v>-281550</v>
      </c>
      <c r="M7" s="19" t="n">
        <v>400</v>
      </c>
      <c r="N7" s="19" t="n">
        <v>194200</v>
      </c>
      <c r="O7" s="20" t="n">
        <f aca="false">M7-N7</f>
        <v>-193800</v>
      </c>
      <c r="P7" s="21" t="n">
        <v>400</v>
      </c>
      <c r="Q7" s="19" t="n">
        <v>195700</v>
      </c>
      <c r="R7" s="20" t="n">
        <f aca="false">P7-Q7</f>
        <v>-195300</v>
      </c>
      <c r="S7" s="21" t="n">
        <v>400</v>
      </c>
      <c r="T7" s="19" t="n">
        <v>197180</v>
      </c>
      <c r="U7" s="20" t="n">
        <f aca="false">S7-T7</f>
        <v>-196780</v>
      </c>
    </row>
    <row r="8" customFormat="false" ht="12.8" hidden="false" customHeight="false" outlineLevel="0" collapsed="false">
      <c r="A8" s="14"/>
      <c r="B8" s="15" t="s">
        <v>24</v>
      </c>
      <c r="C8" s="16" t="s">
        <v>25</v>
      </c>
      <c r="D8" s="17"/>
      <c r="E8" s="17"/>
      <c r="F8" s="18"/>
      <c r="G8" s="17"/>
      <c r="H8" s="17"/>
      <c r="I8" s="18"/>
      <c r="J8" s="17" t="n">
        <v>45600</v>
      </c>
      <c r="K8" s="17" t="n">
        <v>1238450</v>
      </c>
      <c r="L8" s="18" t="n">
        <f aca="false">J8-K8</f>
        <v>-1192850</v>
      </c>
      <c r="M8" s="19"/>
      <c r="N8" s="19"/>
      <c r="O8" s="20"/>
      <c r="P8" s="21"/>
      <c r="Q8" s="19"/>
      <c r="R8" s="20"/>
      <c r="S8" s="21"/>
      <c r="T8" s="19"/>
      <c r="U8" s="20"/>
    </row>
    <row r="9" customFormat="false" ht="12.8" hidden="false" customHeight="false" outlineLevel="0" collapsed="false">
      <c r="A9" s="14"/>
      <c r="B9" s="15" t="s">
        <v>26</v>
      </c>
      <c r="C9" s="16" t="s">
        <v>27</v>
      </c>
      <c r="D9" s="17"/>
      <c r="E9" s="17"/>
      <c r="F9" s="18"/>
      <c r="G9" s="17"/>
      <c r="H9" s="17"/>
      <c r="I9" s="18"/>
      <c r="J9" s="17" t="n">
        <v>60000</v>
      </c>
      <c r="K9" s="17" t="n">
        <v>809150</v>
      </c>
      <c r="L9" s="18" t="n">
        <f aca="false">J9-K9</f>
        <v>-749150</v>
      </c>
      <c r="M9" s="19"/>
      <c r="N9" s="19"/>
      <c r="O9" s="20"/>
      <c r="P9" s="21"/>
      <c r="Q9" s="19"/>
      <c r="R9" s="20"/>
      <c r="S9" s="21"/>
      <c r="T9" s="19"/>
      <c r="U9" s="20"/>
    </row>
    <row r="10" customFormat="false" ht="12.8" hidden="false" customHeight="false" outlineLevel="0" collapsed="false">
      <c r="A10" s="14" t="s">
        <v>13</v>
      </c>
      <c r="B10" s="15" t="s">
        <v>28</v>
      </c>
      <c r="C10" s="16" t="s">
        <v>29</v>
      </c>
      <c r="D10" s="17" t="n">
        <v>0</v>
      </c>
      <c r="E10" s="17" t="n">
        <v>141638.79</v>
      </c>
      <c r="F10" s="18" t="n">
        <f aca="false">D10-E10</f>
        <v>-141638.79</v>
      </c>
      <c r="G10" s="17" t="n">
        <v>0</v>
      </c>
      <c r="H10" s="17" t="n">
        <v>214380</v>
      </c>
      <c r="I10" s="18" t="n">
        <f aca="false">G10-H10</f>
        <v>-214380</v>
      </c>
      <c r="J10" s="17" t="n">
        <v>806000</v>
      </c>
      <c r="K10" s="17" t="n">
        <v>5532250</v>
      </c>
      <c r="L10" s="18" t="n">
        <f aca="false">J10-K10</f>
        <v>-4726250</v>
      </c>
      <c r="M10" s="19" t="n">
        <v>0</v>
      </c>
      <c r="N10" s="19" t="n">
        <v>257500</v>
      </c>
      <c r="O10" s="20" t="n">
        <f aca="false">M10-N10</f>
        <v>-257500</v>
      </c>
      <c r="P10" s="21" t="n">
        <v>0</v>
      </c>
      <c r="Q10" s="19" t="n">
        <v>178930</v>
      </c>
      <c r="R10" s="20" t="n">
        <f aca="false">P10-Q10</f>
        <v>-178930</v>
      </c>
      <c r="S10" s="21" t="n">
        <v>0</v>
      </c>
      <c r="T10" s="19" t="n">
        <v>183360</v>
      </c>
      <c r="U10" s="20" t="n">
        <f aca="false">S10-T10</f>
        <v>-183360</v>
      </c>
    </row>
    <row r="11" customFormat="false" ht="12.8" hidden="false" customHeight="false" outlineLevel="0" collapsed="false">
      <c r="A11" s="14" t="s">
        <v>13</v>
      </c>
      <c r="B11" s="15" t="s">
        <v>30</v>
      </c>
      <c r="C11" s="16" t="s">
        <v>31</v>
      </c>
      <c r="D11" s="17" t="n">
        <v>0</v>
      </c>
      <c r="E11" s="17" t="n">
        <v>197744.99</v>
      </c>
      <c r="F11" s="18" t="n">
        <f aca="false">D11-E11</f>
        <v>-197744.99</v>
      </c>
      <c r="G11" s="17" t="n">
        <v>0</v>
      </c>
      <c r="H11" s="17" t="n">
        <v>249410</v>
      </c>
      <c r="I11" s="18" t="n">
        <f aca="false">G11-H11</f>
        <v>-249410</v>
      </c>
      <c r="J11" s="17" t="n">
        <v>3497100</v>
      </c>
      <c r="K11" s="17" t="n">
        <v>4778400</v>
      </c>
      <c r="L11" s="18" t="n">
        <f aca="false">J11-K11</f>
        <v>-1281300</v>
      </c>
      <c r="M11" s="19" t="n">
        <v>0</v>
      </c>
      <c r="N11" s="19" t="n">
        <v>271750</v>
      </c>
      <c r="O11" s="20" t="n">
        <f aca="false">M11-N11</f>
        <v>-271750</v>
      </c>
      <c r="P11" s="21" t="n">
        <v>0</v>
      </c>
      <c r="Q11" s="19" t="n">
        <v>245710</v>
      </c>
      <c r="R11" s="20" t="n">
        <f aca="false">P11-Q11</f>
        <v>-245710</v>
      </c>
      <c r="S11" s="21" t="n">
        <v>0</v>
      </c>
      <c r="T11" s="19" t="n">
        <v>248720</v>
      </c>
      <c r="U11" s="20" t="n">
        <f aca="false">S11-T11</f>
        <v>-248720</v>
      </c>
    </row>
    <row r="12" customFormat="false" ht="12.8" hidden="false" customHeight="false" outlineLevel="0" collapsed="false">
      <c r="A12" s="14" t="s">
        <v>13</v>
      </c>
      <c r="B12" s="15" t="s">
        <v>32</v>
      </c>
      <c r="C12" s="16" t="s">
        <v>33</v>
      </c>
      <c r="D12" s="17" t="n">
        <v>0</v>
      </c>
      <c r="E12" s="17" t="n">
        <v>64544.54</v>
      </c>
      <c r="F12" s="18" t="n">
        <f aca="false">D12-E12</f>
        <v>-64544.54</v>
      </c>
      <c r="G12" s="17" t="n">
        <v>0</v>
      </c>
      <c r="H12" s="17" t="n">
        <v>69060</v>
      </c>
      <c r="I12" s="18" t="n">
        <f aca="false">G12-H12</f>
        <v>-69060</v>
      </c>
      <c r="J12" s="17" t="n">
        <v>71200</v>
      </c>
      <c r="K12" s="17" t="n">
        <v>9539090</v>
      </c>
      <c r="L12" s="18" t="n">
        <f aca="false">J12-K12</f>
        <v>-9467890</v>
      </c>
      <c r="M12" s="19" t="n">
        <v>0</v>
      </c>
      <c r="N12" s="19" t="n">
        <v>71710</v>
      </c>
      <c r="O12" s="20" t="n">
        <f aca="false">M12-N12</f>
        <v>-71710</v>
      </c>
      <c r="P12" s="21" t="n">
        <v>0</v>
      </c>
      <c r="Q12" s="19" t="n">
        <v>72990</v>
      </c>
      <c r="R12" s="20" t="n">
        <f aca="false">P12-Q12</f>
        <v>-72990</v>
      </c>
      <c r="S12" s="21" t="n">
        <v>0</v>
      </c>
      <c r="T12" s="19" t="n">
        <v>74320</v>
      </c>
      <c r="U12" s="20" t="n">
        <f aca="false">S12-T12</f>
        <v>-74320</v>
      </c>
    </row>
    <row r="13" customFormat="false" ht="12.8" hidden="false" customHeight="false" outlineLevel="0" collapsed="false">
      <c r="A13" s="14"/>
      <c r="B13" s="15" t="s">
        <v>34</v>
      </c>
      <c r="C13" s="16" t="s">
        <v>35</v>
      </c>
      <c r="D13" s="17"/>
      <c r="E13" s="17"/>
      <c r="F13" s="18"/>
      <c r="G13" s="17"/>
      <c r="H13" s="17"/>
      <c r="I13" s="18"/>
      <c r="J13" s="17" t="n">
        <v>10300</v>
      </c>
      <c r="K13" s="17" t="n">
        <v>1205420</v>
      </c>
      <c r="L13" s="18" t="n">
        <f aca="false">J13-K13</f>
        <v>-1195120</v>
      </c>
      <c r="M13" s="19"/>
      <c r="N13" s="19"/>
      <c r="O13" s="22"/>
      <c r="P13" s="21"/>
      <c r="Q13" s="19"/>
      <c r="R13" s="22"/>
      <c r="S13" s="21"/>
      <c r="T13" s="19"/>
      <c r="U13" s="22"/>
    </row>
    <row r="14" customFormat="false" ht="12.8" hidden="false" customHeight="false" outlineLevel="0" collapsed="false">
      <c r="A14" s="14"/>
      <c r="B14" s="15" t="s">
        <v>36</v>
      </c>
      <c r="C14" s="16" t="s">
        <v>37</v>
      </c>
      <c r="D14" s="17"/>
      <c r="E14" s="17"/>
      <c r="F14" s="18"/>
      <c r="G14" s="17"/>
      <c r="H14" s="17"/>
      <c r="I14" s="18"/>
      <c r="J14" s="17" t="n">
        <v>18500</v>
      </c>
      <c r="K14" s="17" t="n">
        <v>4351700</v>
      </c>
      <c r="L14" s="18" t="n">
        <f aca="false">J14-K14</f>
        <v>-4333200</v>
      </c>
      <c r="M14" s="19"/>
      <c r="N14" s="19"/>
      <c r="O14" s="22"/>
      <c r="P14" s="21"/>
      <c r="Q14" s="19"/>
      <c r="R14" s="22"/>
      <c r="S14" s="21"/>
      <c r="T14" s="19"/>
      <c r="U14" s="22"/>
    </row>
    <row r="15" customFormat="false" ht="12.8" hidden="false" customHeight="false" outlineLevel="0" collapsed="false">
      <c r="A15" s="14"/>
      <c r="B15" s="15" t="s">
        <v>38</v>
      </c>
      <c r="C15" s="16" t="s">
        <v>39</v>
      </c>
      <c r="D15" s="17"/>
      <c r="E15" s="17"/>
      <c r="F15" s="18"/>
      <c r="G15" s="17"/>
      <c r="H15" s="17"/>
      <c r="I15" s="18"/>
      <c r="J15" s="17" t="n">
        <v>2664800</v>
      </c>
      <c r="K15" s="17" t="n">
        <v>14279600</v>
      </c>
      <c r="L15" s="18" t="n">
        <f aca="false">J15-K15</f>
        <v>-11614800</v>
      </c>
      <c r="M15" s="19"/>
      <c r="N15" s="19"/>
      <c r="O15" s="22"/>
      <c r="P15" s="21"/>
      <c r="Q15" s="19"/>
      <c r="R15" s="22"/>
      <c r="S15" s="21"/>
      <c r="T15" s="19"/>
      <c r="U15" s="22"/>
    </row>
    <row r="16" customFormat="false" ht="12.8" hidden="false" customHeight="false" outlineLevel="0" collapsed="false">
      <c r="A16" s="14"/>
      <c r="B16" s="15" t="s">
        <v>40</v>
      </c>
      <c r="C16" s="16" t="s">
        <v>41</v>
      </c>
      <c r="D16" s="17"/>
      <c r="E16" s="17"/>
      <c r="F16" s="18"/>
      <c r="G16" s="17"/>
      <c r="H16" s="17"/>
      <c r="I16" s="18"/>
      <c r="J16" s="17" t="n">
        <v>1832000</v>
      </c>
      <c r="K16" s="17" t="n">
        <v>11602950</v>
      </c>
      <c r="L16" s="18" t="n">
        <f aca="false">J16-K16</f>
        <v>-9770950</v>
      </c>
      <c r="M16" s="19"/>
      <c r="N16" s="19"/>
      <c r="O16" s="22"/>
      <c r="P16" s="21"/>
      <c r="Q16" s="19"/>
      <c r="R16" s="22"/>
      <c r="S16" s="21"/>
      <c r="T16" s="19"/>
      <c r="U16" s="22"/>
    </row>
    <row r="17" customFormat="false" ht="12.8" hidden="false" customHeight="false" outlineLevel="0" collapsed="false">
      <c r="A17" s="14"/>
      <c r="B17" s="15" t="s">
        <v>42</v>
      </c>
      <c r="C17" s="16" t="s">
        <v>43</v>
      </c>
      <c r="D17" s="17"/>
      <c r="E17" s="17"/>
      <c r="F17" s="18"/>
      <c r="G17" s="17"/>
      <c r="H17" s="17"/>
      <c r="I17" s="18"/>
      <c r="J17" s="17" t="n">
        <v>30000</v>
      </c>
      <c r="K17" s="17" t="n">
        <v>767300</v>
      </c>
      <c r="L17" s="18" t="n">
        <f aca="false">J17-K17</f>
        <v>-737300</v>
      </c>
      <c r="M17" s="19"/>
      <c r="N17" s="19"/>
      <c r="O17" s="22"/>
      <c r="P17" s="21"/>
      <c r="Q17" s="19"/>
      <c r="R17" s="22"/>
      <c r="S17" s="21"/>
      <c r="T17" s="19"/>
      <c r="U17" s="22"/>
    </row>
    <row r="18" customFormat="false" ht="12.8" hidden="false" customHeight="false" outlineLevel="0" collapsed="false">
      <c r="A18" s="14"/>
      <c r="B18" s="15" t="s">
        <v>44</v>
      </c>
      <c r="C18" s="16" t="s">
        <v>45</v>
      </c>
      <c r="D18" s="17"/>
      <c r="E18" s="17"/>
      <c r="F18" s="18"/>
      <c r="G18" s="17"/>
      <c r="H18" s="17"/>
      <c r="I18" s="18"/>
      <c r="J18" s="17" t="n">
        <v>66600</v>
      </c>
      <c r="K18" s="17" t="n">
        <v>4892800</v>
      </c>
      <c r="L18" s="18" t="n">
        <f aca="false">J18-K18</f>
        <v>-4826200</v>
      </c>
      <c r="M18" s="19"/>
      <c r="N18" s="19"/>
      <c r="O18" s="22"/>
      <c r="P18" s="21"/>
      <c r="Q18" s="19"/>
      <c r="R18" s="22"/>
      <c r="S18" s="21"/>
      <c r="T18" s="19"/>
      <c r="U18" s="22"/>
    </row>
    <row r="19" s="30" customFormat="true" ht="17.25" hidden="false" customHeight="true" outlineLevel="0" collapsed="false">
      <c r="A19" s="23"/>
      <c r="B19" s="15"/>
      <c r="C19" s="24" t="s">
        <v>46</v>
      </c>
      <c r="D19" s="25" t="n">
        <f aca="false">SUM(D3:D12)</f>
        <v>8215.69</v>
      </c>
      <c r="E19" s="25" t="n">
        <f aca="false">SUM(E3:E12)</f>
        <v>1838480.88</v>
      </c>
      <c r="F19" s="26" t="n">
        <f aca="false">D19-E19</f>
        <v>-1830265.19</v>
      </c>
      <c r="G19" s="25" t="n">
        <f aca="false">SUM(G3:G12)</f>
        <v>2650</v>
      </c>
      <c r="H19" s="25" t="n">
        <f aca="false">SUM(H3:H12)</f>
        <v>2004260</v>
      </c>
      <c r="I19" s="26" t="n">
        <f aca="false">G19-H19</f>
        <v>-2001610</v>
      </c>
      <c r="J19" s="25" t="n">
        <f aca="false">SUM(J3:J18)</f>
        <v>9113850</v>
      </c>
      <c r="K19" s="25" t="n">
        <f aca="false">SUM(K3:K18)</f>
        <v>61182590</v>
      </c>
      <c r="L19" s="26" t="n">
        <f aca="false">J19-K19</f>
        <v>-52068740</v>
      </c>
      <c r="M19" s="27" t="n">
        <f aca="false">SUM(M3:M12)</f>
        <v>28650</v>
      </c>
      <c r="N19" s="28" t="n">
        <f aca="false">SUM(N3:N12)</f>
        <v>2119030</v>
      </c>
      <c r="O19" s="29" t="n">
        <f aca="false">M19-N19</f>
        <v>-2090380</v>
      </c>
      <c r="P19" s="28" t="n">
        <f aca="false">SUM(P3:P12)</f>
        <v>28650</v>
      </c>
      <c r="Q19" s="28" t="n">
        <f aca="false">SUM(Q3:Q12)</f>
        <v>2017960</v>
      </c>
      <c r="R19" s="29" t="n">
        <f aca="false">P19-Q19</f>
        <v>-1989310</v>
      </c>
      <c r="S19" s="28" t="n">
        <f aca="false">SUM(S3:S12)</f>
        <v>28650</v>
      </c>
      <c r="T19" s="28" t="n">
        <f aca="false">SUM(T3:T12)</f>
        <v>2051100</v>
      </c>
      <c r="U19" s="29" t="n">
        <f aca="false">S19-T19</f>
        <v>-2022450</v>
      </c>
    </row>
    <row r="20" s="7" customFormat="true" ht="12.8" hidden="false" customHeight="false" outlineLevel="0" collapsed="false">
      <c r="A20" s="14" t="s">
        <v>13</v>
      </c>
      <c r="B20" s="15" t="s">
        <v>47</v>
      </c>
      <c r="C20" s="16" t="s">
        <v>48</v>
      </c>
      <c r="D20" s="17" t="n">
        <v>19.01</v>
      </c>
      <c r="E20" s="17" t="n">
        <v>281915.4</v>
      </c>
      <c r="F20" s="18" t="n">
        <f aca="false">D20-E20</f>
        <v>-281896.39</v>
      </c>
      <c r="G20" s="17" t="n">
        <v>0</v>
      </c>
      <c r="H20" s="17" t="n">
        <v>321560</v>
      </c>
      <c r="I20" s="18" t="n">
        <f aca="false">G20-H20</f>
        <v>-321560</v>
      </c>
      <c r="J20" s="17" t="n">
        <v>14800</v>
      </c>
      <c r="K20" s="17" t="n">
        <v>1142790</v>
      </c>
      <c r="L20" s="18" t="n">
        <f aca="false">J20-K20</f>
        <v>-1127990</v>
      </c>
      <c r="M20" s="19" t="n">
        <v>0</v>
      </c>
      <c r="N20" s="19" t="n">
        <v>397330</v>
      </c>
      <c r="O20" s="20" t="n">
        <f aca="false">M20-N20</f>
        <v>-397330</v>
      </c>
      <c r="P20" s="21" t="n">
        <v>0</v>
      </c>
      <c r="Q20" s="19" t="n">
        <v>376250</v>
      </c>
      <c r="R20" s="20" t="n">
        <f aca="false">P20-Q20</f>
        <v>-376250</v>
      </c>
      <c r="S20" s="21" t="n">
        <v>0</v>
      </c>
      <c r="T20" s="19" t="n">
        <v>385420</v>
      </c>
      <c r="U20" s="20" t="n">
        <f aca="false">S20-T20</f>
        <v>-385420</v>
      </c>
    </row>
    <row r="21" s="7" customFormat="true" ht="12.8" hidden="false" customHeight="false" outlineLevel="0" collapsed="false">
      <c r="A21" s="14" t="s">
        <v>13</v>
      </c>
      <c r="B21" s="15" t="s">
        <v>49</v>
      </c>
      <c r="C21" s="16" t="s">
        <v>50</v>
      </c>
      <c r="D21" s="17" t="n">
        <v>658054.98</v>
      </c>
      <c r="E21" s="17" t="n">
        <v>3573281.27</v>
      </c>
      <c r="F21" s="18" t="n">
        <f aca="false">D21-E21</f>
        <v>-2915226.29</v>
      </c>
      <c r="G21" s="17" t="n">
        <v>516800</v>
      </c>
      <c r="H21" s="17" t="n">
        <v>3002190</v>
      </c>
      <c r="I21" s="18" t="n">
        <f aca="false">G21-H21</f>
        <v>-2485390</v>
      </c>
      <c r="J21" s="17" t="n">
        <v>48000</v>
      </c>
      <c r="K21" s="17" t="n">
        <v>315020</v>
      </c>
      <c r="L21" s="18" t="n">
        <f aca="false">J21-K21</f>
        <v>-267020</v>
      </c>
      <c r="M21" s="19" t="n">
        <v>440400</v>
      </c>
      <c r="N21" s="19" t="n">
        <v>3226920</v>
      </c>
      <c r="O21" s="20" t="n">
        <f aca="false">M21-N21</f>
        <v>-2786520</v>
      </c>
      <c r="P21" s="21" t="n">
        <v>440500</v>
      </c>
      <c r="Q21" s="19" t="n">
        <v>3375470</v>
      </c>
      <c r="R21" s="20" t="n">
        <f aca="false">P21-Q21</f>
        <v>-2934970</v>
      </c>
      <c r="S21" s="21" t="n">
        <v>440600</v>
      </c>
      <c r="T21" s="19" t="n">
        <v>3544080</v>
      </c>
      <c r="U21" s="20" t="n">
        <f aca="false">S21-T21</f>
        <v>-3103480</v>
      </c>
    </row>
    <row r="22" s="7" customFormat="true" ht="12.8" hidden="false" customHeight="false" outlineLevel="0" collapsed="false">
      <c r="A22" s="14" t="s">
        <v>13</v>
      </c>
      <c r="B22" s="15" t="s">
        <v>51</v>
      </c>
      <c r="C22" s="16" t="s">
        <v>52</v>
      </c>
      <c r="D22" s="17" t="n">
        <v>79594.45</v>
      </c>
      <c r="E22" s="17" t="n">
        <f aca="false">1228220+16538.54</f>
        <v>1244758.54</v>
      </c>
      <c r="F22" s="18" t="n">
        <f aca="false">D22-E22</f>
        <v>-1165164.09</v>
      </c>
      <c r="G22" s="17" t="n">
        <v>36150</v>
      </c>
      <c r="H22" s="17" t="n">
        <v>1323330</v>
      </c>
      <c r="I22" s="18" t="n">
        <f aca="false">G22-H22</f>
        <v>-1287180</v>
      </c>
      <c r="J22" s="17" t="n">
        <v>96000</v>
      </c>
      <c r="K22" s="17" t="n">
        <v>309480</v>
      </c>
      <c r="L22" s="18" t="n">
        <f aca="false">J22-K22</f>
        <v>-213480</v>
      </c>
      <c r="M22" s="19" t="n">
        <v>38150</v>
      </c>
      <c r="N22" s="19" t="n">
        <v>1372350</v>
      </c>
      <c r="O22" s="20" t="n">
        <f aca="false">M22-N22</f>
        <v>-1334200</v>
      </c>
      <c r="P22" s="21" t="n">
        <v>38150</v>
      </c>
      <c r="Q22" s="19" t="n">
        <v>1419680</v>
      </c>
      <c r="R22" s="20" t="n">
        <f aca="false">P22-Q22</f>
        <v>-1381530</v>
      </c>
      <c r="S22" s="21" t="n">
        <v>38150</v>
      </c>
      <c r="T22" s="19" t="n">
        <v>1454100</v>
      </c>
      <c r="U22" s="20" t="n">
        <f aca="false">S22-T22</f>
        <v>-1415950</v>
      </c>
    </row>
    <row r="23" s="7" customFormat="true" ht="12.8" hidden="false" customHeight="false" outlineLevel="0" collapsed="false">
      <c r="A23" s="14" t="s">
        <v>13</v>
      </c>
      <c r="B23" s="15" t="s">
        <v>53</v>
      </c>
      <c r="C23" s="16" t="s">
        <v>54</v>
      </c>
      <c r="D23" s="17" t="n">
        <v>22165.07</v>
      </c>
      <c r="E23" s="17" t="n">
        <v>325879.39</v>
      </c>
      <c r="F23" s="18" t="n">
        <f aca="false">D23-E23</f>
        <v>-303714.32</v>
      </c>
      <c r="G23" s="17" t="n">
        <v>19000</v>
      </c>
      <c r="H23" s="17" t="n">
        <v>336440</v>
      </c>
      <c r="I23" s="18" t="n">
        <f aca="false">G23-H23</f>
        <v>-317440</v>
      </c>
      <c r="J23" s="17" t="n">
        <v>359000</v>
      </c>
      <c r="K23" s="17" t="n">
        <v>832700</v>
      </c>
      <c r="L23" s="18" t="n">
        <f aca="false">J23-K23</f>
        <v>-473700</v>
      </c>
      <c r="M23" s="19" t="n">
        <v>19000</v>
      </c>
      <c r="N23" s="19" t="n">
        <v>317310</v>
      </c>
      <c r="O23" s="20" t="n">
        <f aca="false">M23-N23</f>
        <v>-298310</v>
      </c>
      <c r="P23" s="21" t="n">
        <v>19000</v>
      </c>
      <c r="Q23" s="19" t="n">
        <v>320750</v>
      </c>
      <c r="R23" s="20" t="n">
        <f aca="false">P23-Q23</f>
        <v>-301750</v>
      </c>
      <c r="S23" s="21" t="n">
        <v>19000</v>
      </c>
      <c r="T23" s="19" t="n">
        <v>323520</v>
      </c>
      <c r="U23" s="20" t="n">
        <f aca="false">S23-T23</f>
        <v>-304520</v>
      </c>
    </row>
    <row r="24" s="7" customFormat="true" ht="12.8" hidden="false" customHeight="false" outlineLevel="0" collapsed="false">
      <c r="A24" s="14" t="s">
        <v>13</v>
      </c>
      <c r="B24" s="15" t="s">
        <v>55</v>
      </c>
      <c r="C24" s="16" t="s">
        <v>56</v>
      </c>
      <c r="D24" s="17" t="n">
        <v>309.43</v>
      </c>
      <c r="E24" s="17" t="n">
        <v>22005.11</v>
      </c>
      <c r="F24" s="18" t="n">
        <f aca="false">D24-E24</f>
        <v>-21695.68</v>
      </c>
      <c r="G24" s="17" t="n">
        <v>250</v>
      </c>
      <c r="H24" s="17" t="n">
        <v>54360</v>
      </c>
      <c r="I24" s="18" t="n">
        <f aca="false">G24-H24</f>
        <v>-54110</v>
      </c>
      <c r="J24" s="17" t="n">
        <v>57500</v>
      </c>
      <c r="K24" s="17" t="n">
        <v>258830</v>
      </c>
      <c r="L24" s="18" t="n">
        <f aca="false">J24-K24</f>
        <v>-201330</v>
      </c>
      <c r="M24" s="19" t="n">
        <v>250</v>
      </c>
      <c r="N24" s="19" t="n">
        <v>55950</v>
      </c>
      <c r="O24" s="20" t="n">
        <f aca="false">M24-N24</f>
        <v>-55700</v>
      </c>
      <c r="P24" s="21" t="n">
        <v>250</v>
      </c>
      <c r="Q24" s="19" t="n">
        <v>57020</v>
      </c>
      <c r="R24" s="20" t="n">
        <f aca="false">P24-Q24</f>
        <v>-56770</v>
      </c>
      <c r="S24" s="21" t="n">
        <v>250</v>
      </c>
      <c r="T24" s="19" t="n">
        <v>58110</v>
      </c>
      <c r="U24" s="20" t="n">
        <f aca="false">S24-T24</f>
        <v>-57860</v>
      </c>
    </row>
    <row r="25" customFormat="false" ht="12.8" hidden="false" customHeight="false" outlineLevel="0" collapsed="false">
      <c r="A25" s="14"/>
      <c r="B25" s="15" t="s">
        <v>57</v>
      </c>
      <c r="C25" s="16" t="s">
        <v>58</v>
      </c>
      <c r="D25" s="17"/>
      <c r="E25" s="17"/>
      <c r="F25" s="18"/>
      <c r="G25" s="17"/>
      <c r="H25" s="17"/>
      <c r="I25" s="18"/>
      <c r="J25" s="17" t="n">
        <v>0</v>
      </c>
      <c r="K25" s="17" t="n">
        <v>80000</v>
      </c>
      <c r="L25" s="18" t="n">
        <f aca="false">J25-K25</f>
        <v>-80000</v>
      </c>
      <c r="M25" s="19"/>
      <c r="N25" s="19"/>
      <c r="O25" s="22"/>
      <c r="P25" s="21"/>
      <c r="Q25" s="19"/>
      <c r="R25" s="22"/>
      <c r="S25" s="21"/>
      <c r="T25" s="19"/>
      <c r="U25" s="22"/>
    </row>
    <row r="26" customFormat="false" ht="12.8" hidden="false" customHeight="false" outlineLevel="0" collapsed="false">
      <c r="A26" s="14"/>
      <c r="B26" s="15" t="s">
        <v>59</v>
      </c>
      <c r="C26" s="16" t="s">
        <v>60</v>
      </c>
      <c r="D26" s="17"/>
      <c r="E26" s="17"/>
      <c r="F26" s="18"/>
      <c r="G26" s="17"/>
      <c r="H26" s="17"/>
      <c r="I26" s="18"/>
      <c r="J26" s="17" t="n">
        <v>101100</v>
      </c>
      <c r="K26" s="17" t="n">
        <v>4101710</v>
      </c>
      <c r="L26" s="18" t="n">
        <f aca="false">J26-K26</f>
        <v>-4000610</v>
      </c>
      <c r="M26" s="19"/>
      <c r="N26" s="19"/>
      <c r="O26" s="22"/>
      <c r="P26" s="21"/>
      <c r="Q26" s="19"/>
      <c r="R26" s="22"/>
      <c r="S26" s="21"/>
      <c r="T26" s="19"/>
      <c r="U26" s="22"/>
    </row>
    <row r="27" customFormat="false" ht="12.8" hidden="false" customHeight="false" outlineLevel="0" collapsed="false">
      <c r="A27" s="14"/>
      <c r="B27" s="15" t="s">
        <v>61</v>
      </c>
      <c r="C27" s="16" t="s">
        <v>62</v>
      </c>
      <c r="D27" s="17"/>
      <c r="E27" s="17"/>
      <c r="F27" s="18"/>
      <c r="G27" s="17"/>
      <c r="H27" s="17"/>
      <c r="I27" s="18"/>
      <c r="J27" s="17" t="n">
        <v>2801400</v>
      </c>
      <c r="K27" s="17" t="n">
        <v>3605390</v>
      </c>
      <c r="L27" s="18" t="n">
        <f aca="false">J27-K27</f>
        <v>-803990</v>
      </c>
      <c r="M27" s="19"/>
      <c r="N27" s="19"/>
      <c r="O27" s="22"/>
      <c r="P27" s="21"/>
      <c r="Q27" s="19"/>
      <c r="R27" s="22"/>
      <c r="S27" s="21"/>
      <c r="T27" s="19"/>
      <c r="U27" s="22"/>
    </row>
    <row r="28" s="30" customFormat="true" ht="19.5" hidden="false" customHeight="true" outlineLevel="0" collapsed="false">
      <c r="A28" s="23"/>
      <c r="B28" s="15"/>
      <c r="C28" s="24" t="s">
        <v>63</v>
      </c>
      <c r="D28" s="25" t="n">
        <f aca="false">SUM(D20:D24)</f>
        <v>760142.94</v>
      </c>
      <c r="E28" s="25" t="n">
        <f aca="false">SUM(E20:E24)</f>
        <v>5447839.71</v>
      </c>
      <c r="F28" s="26" t="n">
        <f aca="false">D28-E28</f>
        <v>-4687696.77</v>
      </c>
      <c r="G28" s="25" t="n">
        <f aca="false">SUM(G20:G24)</f>
        <v>572200</v>
      </c>
      <c r="H28" s="25" t="n">
        <f aca="false">SUM(H20:H24)</f>
        <v>5037880</v>
      </c>
      <c r="I28" s="26" t="n">
        <f aca="false">G28-H28</f>
        <v>-4465680</v>
      </c>
      <c r="J28" s="25" t="n">
        <f aca="false">SUM(J20:J27)</f>
        <v>3477800</v>
      </c>
      <c r="K28" s="25" t="n">
        <f aca="false">SUM(K20:K27)</f>
        <v>10645920</v>
      </c>
      <c r="L28" s="26" t="n">
        <f aca="false">J28-K28</f>
        <v>-7168120</v>
      </c>
      <c r="M28" s="27" t="n">
        <f aca="false">SUM(M20:M24)</f>
        <v>497800</v>
      </c>
      <c r="N28" s="28" t="n">
        <f aca="false">SUM(N20:N24)</f>
        <v>5369860</v>
      </c>
      <c r="O28" s="29" t="n">
        <f aca="false">M28-N28</f>
        <v>-4872060</v>
      </c>
      <c r="P28" s="28" t="n">
        <f aca="false">SUM(P20:P24)</f>
        <v>497900</v>
      </c>
      <c r="Q28" s="28" t="n">
        <f aca="false">SUM(Q20:Q24)</f>
        <v>5549170</v>
      </c>
      <c r="R28" s="29" t="n">
        <f aca="false">P28-Q28</f>
        <v>-5051270</v>
      </c>
      <c r="S28" s="28" t="n">
        <f aca="false">SUM(S20:S24)</f>
        <v>498000</v>
      </c>
      <c r="T28" s="28" t="n">
        <f aca="false">SUM(T20:T24)</f>
        <v>5765230</v>
      </c>
      <c r="U28" s="29" t="n">
        <f aca="false">S28-T28</f>
        <v>-5267230</v>
      </c>
    </row>
    <row r="29" s="7" customFormat="true" ht="12.8" hidden="false" customHeight="false" outlineLevel="0" collapsed="false">
      <c r="A29" s="14" t="s">
        <v>13</v>
      </c>
      <c r="B29" s="15" t="s">
        <v>64</v>
      </c>
      <c r="C29" s="16" t="s">
        <v>65</v>
      </c>
      <c r="D29" s="17" t="n">
        <v>0</v>
      </c>
      <c r="E29" s="17" t="n">
        <v>33108.76</v>
      </c>
      <c r="F29" s="18" t="n">
        <f aca="false">D29-E29</f>
        <v>-33108.76</v>
      </c>
      <c r="G29" s="17" t="n">
        <v>0</v>
      </c>
      <c r="H29" s="17" t="n">
        <v>42300</v>
      </c>
      <c r="I29" s="18" t="n">
        <f aca="false">G29-H29</f>
        <v>-42300</v>
      </c>
      <c r="J29" s="17" t="n">
        <v>35400</v>
      </c>
      <c r="K29" s="17" t="n">
        <v>1565530</v>
      </c>
      <c r="L29" s="18" t="n">
        <f aca="false">J29-K29</f>
        <v>-1530130</v>
      </c>
      <c r="M29" s="19" t="n">
        <v>0</v>
      </c>
      <c r="N29" s="19" t="n">
        <v>43380</v>
      </c>
      <c r="O29" s="20" t="n">
        <f aca="false">M29-N29</f>
        <v>-43380</v>
      </c>
      <c r="P29" s="21" t="n">
        <v>0</v>
      </c>
      <c r="Q29" s="19" t="n">
        <v>43310</v>
      </c>
      <c r="R29" s="20" t="n">
        <f aca="false">P29-Q29</f>
        <v>-43310</v>
      </c>
      <c r="S29" s="21" t="n">
        <v>0</v>
      </c>
      <c r="T29" s="19" t="n">
        <v>43060</v>
      </c>
      <c r="U29" s="20" t="n">
        <f aca="false">S29-T29</f>
        <v>-43060</v>
      </c>
    </row>
    <row r="30" s="7" customFormat="true" ht="12.8" hidden="true" customHeight="false" outlineLevel="0" collapsed="false">
      <c r="A30" s="14" t="s">
        <v>13</v>
      </c>
      <c r="B30" s="15" t="s">
        <v>66</v>
      </c>
      <c r="C30" s="16" t="s">
        <v>67</v>
      </c>
      <c r="D30" s="17" t="n">
        <v>3536614.68</v>
      </c>
      <c r="E30" s="17" t="n">
        <v>3478035.62</v>
      </c>
      <c r="F30" s="18" t="n">
        <f aca="false">D30-E30</f>
        <v>58579.0600000001</v>
      </c>
      <c r="G30" s="17" t="n">
        <v>4004000</v>
      </c>
      <c r="H30" s="17" t="n">
        <v>3848130</v>
      </c>
      <c r="I30" s="18" t="n">
        <f aca="false">G30-H30</f>
        <v>155870</v>
      </c>
      <c r="J30" s="17" t="n">
        <v>0</v>
      </c>
      <c r="K30" s="17" t="n">
        <v>0</v>
      </c>
      <c r="L30" s="18" t="n">
        <f aca="false">J30-K30</f>
        <v>0</v>
      </c>
      <c r="M30" s="19" t="n">
        <v>3604000</v>
      </c>
      <c r="N30" s="19" t="n">
        <v>3362030</v>
      </c>
      <c r="O30" s="20" t="n">
        <f aca="false">M30-N30</f>
        <v>241970</v>
      </c>
      <c r="P30" s="21" t="n">
        <v>3404000</v>
      </c>
      <c r="Q30" s="19" t="n">
        <v>3164010</v>
      </c>
      <c r="R30" s="20" t="n">
        <f aca="false">P30-Q30</f>
        <v>239990</v>
      </c>
      <c r="S30" s="21" t="n">
        <v>3404000</v>
      </c>
      <c r="T30" s="19" t="n">
        <v>3168590</v>
      </c>
      <c r="U30" s="20" t="n">
        <f aca="false">S30-T30</f>
        <v>235410</v>
      </c>
    </row>
    <row r="31" s="7" customFormat="true" ht="12.8" hidden="true" customHeight="false" outlineLevel="0" collapsed="false">
      <c r="A31" s="14" t="s">
        <v>13</v>
      </c>
      <c r="B31" s="15" t="s">
        <v>68</v>
      </c>
      <c r="C31" s="16" t="s">
        <v>69</v>
      </c>
      <c r="D31" s="17" t="n">
        <v>219367.17</v>
      </c>
      <c r="E31" s="17" t="n">
        <v>286773.62</v>
      </c>
      <c r="F31" s="18" t="n">
        <f aca="false">D31-E31</f>
        <v>-67406.45</v>
      </c>
      <c r="G31" s="17" t="n">
        <v>2700</v>
      </c>
      <c r="H31" s="17" t="n">
        <v>289530</v>
      </c>
      <c r="I31" s="18" t="n">
        <f aca="false">G31-H31</f>
        <v>-286830</v>
      </c>
      <c r="J31" s="17" t="n">
        <v>0</v>
      </c>
      <c r="K31" s="17" t="n">
        <v>0</v>
      </c>
      <c r="L31" s="18" t="n">
        <f aca="false">J31-K31</f>
        <v>0</v>
      </c>
      <c r="M31" s="19" t="n">
        <v>2700</v>
      </c>
      <c r="N31" s="19" t="n">
        <v>268780</v>
      </c>
      <c r="O31" s="20" t="n">
        <f aca="false">M31-N31</f>
        <v>-266080</v>
      </c>
      <c r="P31" s="21" t="n">
        <v>2700</v>
      </c>
      <c r="Q31" s="19" t="n">
        <v>252130</v>
      </c>
      <c r="R31" s="20" t="n">
        <f aca="false">P31-Q31</f>
        <v>-249430</v>
      </c>
      <c r="S31" s="21" t="n">
        <v>2700</v>
      </c>
      <c r="T31" s="19" t="n">
        <v>259230</v>
      </c>
      <c r="U31" s="20" t="n">
        <f aca="false">S31-T31</f>
        <v>-256530</v>
      </c>
    </row>
    <row r="32" s="7" customFormat="true" ht="12.8" hidden="false" customHeight="false" outlineLevel="0" collapsed="false">
      <c r="A32" s="14" t="s">
        <v>13</v>
      </c>
      <c r="B32" s="15" t="s">
        <v>70</v>
      </c>
      <c r="C32" s="16" t="s">
        <v>71</v>
      </c>
      <c r="D32" s="17" t="n">
        <v>349563.33</v>
      </c>
      <c r="E32" s="17" t="n">
        <v>797849.46</v>
      </c>
      <c r="F32" s="18" t="n">
        <f aca="false">D32-E32</f>
        <v>-448286.13</v>
      </c>
      <c r="G32" s="17" t="n">
        <v>151850</v>
      </c>
      <c r="H32" s="17" t="n">
        <v>833780</v>
      </c>
      <c r="I32" s="18" t="n">
        <f aca="false">G32-H32</f>
        <v>-681930</v>
      </c>
      <c r="J32" s="17" t="n">
        <v>41700</v>
      </c>
      <c r="K32" s="17" t="n">
        <v>1283170</v>
      </c>
      <c r="L32" s="18" t="n">
        <f aca="false">J32-K32</f>
        <v>-1241470</v>
      </c>
      <c r="M32" s="19" t="n">
        <v>125350</v>
      </c>
      <c r="N32" s="19" t="n">
        <v>850850</v>
      </c>
      <c r="O32" s="20" t="n">
        <f aca="false">M32-N32</f>
        <v>-725500</v>
      </c>
      <c r="P32" s="21" t="n">
        <v>125350</v>
      </c>
      <c r="Q32" s="19" t="n">
        <v>860150</v>
      </c>
      <c r="R32" s="20" t="n">
        <f aca="false">P32-Q32</f>
        <v>-734800</v>
      </c>
      <c r="S32" s="21" t="n">
        <v>125350</v>
      </c>
      <c r="T32" s="19" t="n">
        <v>887550</v>
      </c>
      <c r="U32" s="20" t="n">
        <f aca="false">S32-T32</f>
        <v>-762200</v>
      </c>
    </row>
    <row r="33" s="7" customFormat="true" ht="12.8" hidden="false" customHeight="false" outlineLevel="0" collapsed="false">
      <c r="A33" s="14" t="s">
        <v>13</v>
      </c>
      <c r="B33" s="15" t="s">
        <v>72</v>
      </c>
      <c r="C33" s="16" t="s">
        <v>73</v>
      </c>
      <c r="D33" s="17" t="n">
        <v>282639.75</v>
      </c>
      <c r="E33" s="17" t="n">
        <v>706147.25</v>
      </c>
      <c r="F33" s="18" t="n">
        <f aca="false">D33-E33</f>
        <v>-423507.5</v>
      </c>
      <c r="G33" s="17" t="n">
        <v>300000</v>
      </c>
      <c r="H33" s="17" t="n">
        <v>1735200</v>
      </c>
      <c r="I33" s="18" t="n">
        <f aca="false">G33-H33</f>
        <v>-1435200</v>
      </c>
      <c r="J33" s="17" t="n">
        <v>171100</v>
      </c>
      <c r="K33" s="17" t="n">
        <v>1561470</v>
      </c>
      <c r="L33" s="18" t="n">
        <f aca="false">J33-K33</f>
        <v>-1390370</v>
      </c>
      <c r="M33" s="19" t="n">
        <v>300000</v>
      </c>
      <c r="N33" s="19" t="n">
        <v>1735710</v>
      </c>
      <c r="O33" s="20" t="n">
        <f aca="false">M33-N33</f>
        <v>-1435710</v>
      </c>
      <c r="P33" s="21" t="n">
        <v>300000</v>
      </c>
      <c r="Q33" s="19" t="n">
        <v>1735950</v>
      </c>
      <c r="R33" s="20" t="n">
        <f aca="false">P33-Q33</f>
        <v>-1435950</v>
      </c>
      <c r="S33" s="21" t="n">
        <v>300000</v>
      </c>
      <c r="T33" s="19" t="n">
        <v>1736210</v>
      </c>
      <c r="U33" s="20" t="n">
        <f aca="false">S33-T33</f>
        <v>-1436210</v>
      </c>
    </row>
    <row r="34" customFormat="false" ht="12.8" hidden="false" customHeight="false" outlineLevel="0" collapsed="false">
      <c r="A34" s="14"/>
      <c r="B34" s="15" t="s">
        <v>74</v>
      </c>
      <c r="C34" s="16" t="s">
        <v>75</v>
      </c>
      <c r="D34" s="17"/>
      <c r="E34" s="17"/>
      <c r="F34" s="18"/>
      <c r="G34" s="17"/>
      <c r="H34" s="17"/>
      <c r="I34" s="18"/>
      <c r="J34" s="17" t="n">
        <v>800</v>
      </c>
      <c r="K34" s="17" t="n">
        <v>1650000</v>
      </c>
      <c r="L34" s="18" t="n">
        <f aca="false">J34-K34</f>
        <v>-1649200</v>
      </c>
      <c r="M34" s="19"/>
      <c r="N34" s="19"/>
      <c r="O34" s="22"/>
      <c r="P34" s="21"/>
      <c r="Q34" s="19"/>
      <c r="R34" s="22"/>
      <c r="S34" s="21"/>
      <c r="T34" s="19"/>
      <c r="U34" s="22"/>
    </row>
    <row r="35" customFormat="false" ht="12.8" hidden="false" customHeight="false" outlineLevel="0" collapsed="false">
      <c r="A35" s="14"/>
      <c r="B35" s="15" t="s">
        <v>76</v>
      </c>
      <c r="C35" s="16" t="s">
        <v>77</v>
      </c>
      <c r="D35" s="17"/>
      <c r="E35" s="17"/>
      <c r="F35" s="18"/>
      <c r="G35" s="17"/>
      <c r="H35" s="17"/>
      <c r="I35" s="18"/>
      <c r="J35" s="17" t="n">
        <v>0</v>
      </c>
      <c r="K35" s="17" t="n">
        <v>2000000</v>
      </c>
      <c r="L35" s="18" t="n">
        <f aca="false">J35-K35</f>
        <v>-2000000</v>
      </c>
      <c r="M35" s="19"/>
      <c r="N35" s="19"/>
      <c r="O35" s="22"/>
      <c r="P35" s="21"/>
      <c r="Q35" s="19"/>
      <c r="R35" s="22"/>
      <c r="S35" s="21"/>
      <c r="T35" s="19"/>
      <c r="U35" s="22"/>
    </row>
    <row r="36" customFormat="false" ht="12.8" hidden="false" customHeight="false" outlineLevel="0" collapsed="false">
      <c r="A36" s="14"/>
      <c r="B36" s="15" t="s">
        <v>78</v>
      </c>
      <c r="C36" s="16" t="s">
        <v>79</v>
      </c>
      <c r="D36" s="17"/>
      <c r="E36" s="17"/>
      <c r="F36" s="18"/>
      <c r="G36" s="17"/>
      <c r="H36" s="17"/>
      <c r="I36" s="18"/>
      <c r="J36" s="17" t="n">
        <v>24150</v>
      </c>
      <c r="K36" s="17" t="n">
        <v>417920</v>
      </c>
      <c r="L36" s="18" t="n">
        <f aca="false">J36-K36</f>
        <v>-393770</v>
      </c>
      <c r="M36" s="19"/>
      <c r="N36" s="19"/>
      <c r="O36" s="22"/>
      <c r="P36" s="21"/>
      <c r="Q36" s="19"/>
      <c r="R36" s="22"/>
      <c r="S36" s="21"/>
      <c r="T36" s="19"/>
      <c r="U36" s="22"/>
    </row>
    <row r="37" customFormat="false" ht="12.8" hidden="false" customHeight="false" outlineLevel="0" collapsed="false">
      <c r="A37" s="14"/>
      <c r="B37" s="15" t="s">
        <v>80</v>
      </c>
      <c r="C37" s="16" t="s">
        <v>81</v>
      </c>
      <c r="D37" s="17"/>
      <c r="E37" s="17"/>
      <c r="F37" s="18"/>
      <c r="G37" s="17"/>
      <c r="H37" s="17"/>
      <c r="I37" s="18"/>
      <c r="J37" s="17" t="n">
        <v>3206000</v>
      </c>
      <c r="K37" s="17" t="n">
        <v>10796310</v>
      </c>
      <c r="L37" s="18" t="n">
        <f aca="false">J37-K37</f>
        <v>-7590310</v>
      </c>
      <c r="M37" s="19"/>
      <c r="N37" s="19"/>
      <c r="O37" s="22"/>
      <c r="P37" s="21"/>
      <c r="Q37" s="19"/>
      <c r="R37" s="22"/>
      <c r="S37" s="21"/>
      <c r="T37" s="19"/>
      <c r="U37" s="22"/>
    </row>
    <row r="38" customFormat="false" ht="12.8" hidden="false" customHeight="false" outlineLevel="0" collapsed="false">
      <c r="A38" s="14"/>
      <c r="B38" s="15" t="s">
        <v>82</v>
      </c>
      <c r="C38" s="16" t="s">
        <v>83</v>
      </c>
      <c r="D38" s="17"/>
      <c r="E38" s="17"/>
      <c r="F38" s="18"/>
      <c r="G38" s="17"/>
      <c r="H38" s="17"/>
      <c r="I38" s="18"/>
      <c r="J38" s="17" t="n">
        <v>136000</v>
      </c>
      <c r="K38" s="17" t="n">
        <v>827100</v>
      </c>
      <c r="L38" s="18" t="n">
        <f aca="false">J38-K38</f>
        <v>-691100</v>
      </c>
      <c r="M38" s="19"/>
      <c r="N38" s="19"/>
      <c r="O38" s="22"/>
      <c r="P38" s="21"/>
      <c r="Q38" s="19"/>
      <c r="R38" s="22"/>
      <c r="S38" s="21"/>
      <c r="T38" s="19"/>
      <c r="U38" s="22"/>
    </row>
    <row r="39" s="30" customFormat="true" ht="19.5" hidden="false" customHeight="true" outlineLevel="0" collapsed="false">
      <c r="A39" s="23"/>
      <c r="B39" s="15"/>
      <c r="C39" s="24" t="s">
        <v>84</v>
      </c>
      <c r="D39" s="25" t="n">
        <f aca="false">SUM(D29:D33)</f>
        <v>4388184.93</v>
      </c>
      <c r="E39" s="25" t="n">
        <f aca="false">SUM(E29:E33)</f>
        <v>5301914.71</v>
      </c>
      <c r="F39" s="26" t="n">
        <f aca="false">D39-E39</f>
        <v>-913729.78</v>
      </c>
      <c r="G39" s="25" t="n">
        <f aca="false">SUM(G29:G33)</f>
        <v>4458550</v>
      </c>
      <c r="H39" s="25" t="n">
        <f aca="false">SUM(H29:H33)</f>
        <v>6748940</v>
      </c>
      <c r="I39" s="26" t="n">
        <f aca="false">G39-H39</f>
        <v>-2290390</v>
      </c>
      <c r="J39" s="25" t="n">
        <f aca="false">SUM(J29:J38)</f>
        <v>3615150</v>
      </c>
      <c r="K39" s="25" t="n">
        <f aca="false">SUM(K29:K38)</f>
        <v>20101500</v>
      </c>
      <c r="L39" s="26" t="n">
        <f aca="false">J39-K39</f>
        <v>-16486350</v>
      </c>
      <c r="M39" s="27" t="n">
        <f aca="false">SUM(M29:M33)</f>
        <v>4032050</v>
      </c>
      <c r="N39" s="28" t="n">
        <f aca="false">SUM(N29:N33)</f>
        <v>6260750</v>
      </c>
      <c r="O39" s="29" t="n">
        <f aca="false">M39-N39</f>
        <v>-2228700</v>
      </c>
      <c r="P39" s="28" t="n">
        <f aca="false">SUM(P29:P33)</f>
        <v>3832050</v>
      </c>
      <c r="Q39" s="28" t="n">
        <f aca="false">SUM(Q29:Q33)</f>
        <v>6055550</v>
      </c>
      <c r="R39" s="29" t="n">
        <f aca="false">P39-Q39</f>
        <v>-2223500</v>
      </c>
      <c r="S39" s="28" t="n">
        <f aca="false">SUM(S29:S33)</f>
        <v>3832050</v>
      </c>
      <c r="T39" s="28" t="n">
        <f aca="false">SUM(T29:T33)</f>
        <v>6094640</v>
      </c>
      <c r="U39" s="29" t="n">
        <f aca="false">S39-T39</f>
        <v>-2262590</v>
      </c>
    </row>
    <row r="40" s="7" customFormat="true" ht="12.8" hidden="false" customHeight="false" outlineLevel="0" collapsed="false">
      <c r="A40" s="14" t="s">
        <v>13</v>
      </c>
      <c r="B40" s="15" t="s">
        <v>85</v>
      </c>
      <c r="C40" s="16" t="s">
        <v>86</v>
      </c>
      <c r="D40" s="17" t="n">
        <v>21752.49</v>
      </c>
      <c r="E40" s="17" t="n">
        <v>287379.55</v>
      </c>
      <c r="F40" s="18" t="n">
        <f aca="false">D40-E40</f>
        <v>-265627.06</v>
      </c>
      <c r="G40" s="17" t="n">
        <v>0</v>
      </c>
      <c r="H40" s="17" t="n">
        <v>211220</v>
      </c>
      <c r="I40" s="18" t="n">
        <f aca="false">G40-H40</f>
        <v>-211220</v>
      </c>
      <c r="J40" s="17" t="n">
        <v>52200</v>
      </c>
      <c r="K40" s="17" t="n">
        <v>631950</v>
      </c>
      <c r="L40" s="18" t="n">
        <f aca="false">J40-K40</f>
        <v>-579750</v>
      </c>
      <c r="M40" s="19" t="n">
        <v>0</v>
      </c>
      <c r="N40" s="19" t="n">
        <v>231550</v>
      </c>
      <c r="O40" s="20" t="n">
        <f aca="false">M40-N40</f>
        <v>-231550</v>
      </c>
      <c r="P40" s="21" t="n">
        <v>0</v>
      </c>
      <c r="Q40" s="19" t="n">
        <v>232090</v>
      </c>
      <c r="R40" s="20" t="n">
        <f aca="false">P40-Q40</f>
        <v>-232090</v>
      </c>
      <c r="S40" s="21" t="n">
        <v>0</v>
      </c>
      <c r="T40" s="19" t="n">
        <v>236630</v>
      </c>
      <c r="U40" s="20" t="n">
        <f aca="false">S40-T40</f>
        <v>-236630</v>
      </c>
    </row>
    <row r="41" s="7" customFormat="true" ht="12.8" hidden="false" customHeight="false" outlineLevel="0" collapsed="false">
      <c r="A41" s="14" t="s">
        <v>13</v>
      </c>
      <c r="B41" s="15" t="s">
        <v>87</v>
      </c>
      <c r="C41" s="16" t="s">
        <v>88</v>
      </c>
      <c r="D41" s="17" t="n">
        <v>318608.73</v>
      </c>
      <c r="E41" s="17" t="n">
        <v>596168.05</v>
      </c>
      <c r="F41" s="18" t="n">
        <f aca="false">D41-E41</f>
        <v>-277559.32</v>
      </c>
      <c r="G41" s="17" t="n">
        <v>337000</v>
      </c>
      <c r="H41" s="17" t="n">
        <v>675240</v>
      </c>
      <c r="I41" s="18" t="n">
        <f aca="false">G41-H41</f>
        <v>-338240</v>
      </c>
      <c r="J41" s="17" t="n">
        <v>76500</v>
      </c>
      <c r="K41" s="17" t="n">
        <v>890900</v>
      </c>
      <c r="L41" s="18" t="n">
        <f aca="false">J41-K41</f>
        <v>-814400</v>
      </c>
      <c r="M41" s="19" t="n">
        <v>309000</v>
      </c>
      <c r="N41" s="19" t="n">
        <v>669150</v>
      </c>
      <c r="O41" s="20" t="n">
        <f aca="false">M41-N41</f>
        <v>-360150</v>
      </c>
      <c r="P41" s="21" t="n">
        <v>309000</v>
      </c>
      <c r="Q41" s="19" t="n">
        <v>683460</v>
      </c>
      <c r="R41" s="20" t="n">
        <f aca="false">P41-Q41</f>
        <v>-374460</v>
      </c>
      <c r="S41" s="21" t="n">
        <v>309000</v>
      </c>
      <c r="T41" s="19" t="n">
        <v>698080</v>
      </c>
      <c r="U41" s="20" t="n">
        <f aca="false">S41-T41</f>
        <v>-389080</v>
      </c>
    </row>
    <row r="42" s="7" customFormat="true" ht="12.8" hidden="false" customHeight="false" outlineLevel="0" collapsed="false">
      <c r="A42" s="14" t="s">
        <v>13</v>
      </c>
      <c r="B42" s="15" t="s">
        <v>89</v>
      </c>
      <c r="C42" s="16" t="s">
        <v>90</v>
      </c>
      <c r="D42" s="17" t="n">
        <v>40654.19</v>
      </c>
      <c r="E42" s="17" t="n">
        <v>399184.23</v>
      </c>
      <c r="F42" s="18" t="n">
        <f aca="false">D42-E42</f>
        <v>-358530.04</v>
      </c>
      <c r="G42" s="17" t="n">
        <v>2600</v>
      </c>
      <c r="H42" s="17" t="n">
        <v>466940</v>
      </c>
      <c r="I42" s="18" t="n">
        <f aca="false">G42-H42</f>
        <v>-464340</v>
      </c>
      <c r="J42" s="17" t="n">
        <v>50850</v>
      </c>
      <c r="K42" s="17" t="n">
        <v>855800</v>
      </c>
      <c r="L42" s="18" t="n">
        <f aca="false">J42-K42</f>
        <v>-804950</v>
      </c>
      <c r="M42" s="19" t="n">
        <v>0</v>
      </c>
      <c r="N42" s="19" t="n">
        <v>487450</v>
      </c>
      <c r="O42" s="20" t="n">
        <f aca="false">M42-N42</f>
        <v>-487450</v>
      </c>
      <c r="P42" s="21" t="n">
        <v>0</v>
      </c>
      <c r="Q42" s="19" t="n">
        <v>491460</v>
      </c>
      <c r="R42" s="20" t="n">
        <f aca="false">P42-Q42</f>
        <v>-491460</v>
      </c>
      <c r="S42" s="21" t="n">
        <v>0</v>
      </c>
      <c r="T42" s="19" t="n">
        <v>499700</v>
      </c>
      <c r="U42" s="20" t="n">
        <f aca="false">S42-T42</f>
        <v>-499700</v>
      </c>
    </row>
    <row r="43" s="7" customFormat="true" ht="12.8" hidden="false" customHeight="false" outlineLevel="0" collapsed="false">
      <c r="A43" s="14" t="s">
        <v>13</v>
      </c>
      <c r="B43" s="15" t="s">
        <v>91</v>
      </c>
      <c r="C43" s="16" t="s">
        <v>92</v>
      </c>
      <c r="D43" s="17" t="n">
        <v>35499.27</v>
      </c>
      <c r="E43" s="17" t="n">
        <v>117386</v>
      </c>
      <c r="F43" s="18" t="n">
        <f aca="false">D43-E43</f>
        <v>-81886.73</v>
      </c>
      <c r="G43" s="17" t="n">
        <v>22000</v>
      </c>
      <c r="H43" s="17" t="n">
        <v>132600</v>
      </c>
      <c r="I43" s="18" t="n">
        <f aca="false">G43-H43</f>
        <v>-110600</v>
      </c>
      <c r="J43" s="17" t="n">
        <v>576000</v>
      </c>
      <c r="K43" s="17" t="n">
        <v>1531710</v>
      </c>
      <c r="L43" s="18" t="n">
        <f aca="false">J43-K43</f>
        <v>-955710</v>
      </c>
      <c r="M43" s="19" t="n">
        <v>25000</v>
      </c>
      <c r="N43" s="19" t="n">
        <v>139370</v>
      </c>
      <c r="O43" s="20" t="n">
        <f aca="false">M43-N43</f>
        <v>-114370</v>
      </c>
      <c r="P43" s="21" t="n">
        <v>25000</v>
      </c>
      <c r="Q43" s="19" t="n">
        <v>140870</v>
      </c>
      <c r="R43" s="20" t="n">
        <f aca="false">P43-Q43</f>
        <v>-115870</v>
      </c>
      <c r="S43" s="21" t="n">
        <v>25000</v>
      </c>
      <c r="T43" s="19" t="n">
        <v>144040</v>
      </c>
      <c r="U43" s="20" t="n">
        <f aca="false">S43-T43</f>
        <v>-119040</v>
      </c>
    </row>
    <row r="44" s="7" customFormat="true" ht="12.8" hidden="false" customHeight="false" outlineLevel="0" collapsed="false">
      <c r="A44" s="14" t="s">
        <v>13</v>
      </c>
      <c r="B44" s="15" t="s">
        <v>93</v>
      </c>
      <c r="C44" s="16" t="s">
        <v>94</v>
      </c>
      <c r="D44" s="17" t="n">
        <v>22157.5</v>
      </c>
      <c r="E44" s="17" t="n">
        <v>63397</v>
      </c>
      <c r="F44" s="18" t="n">
        <f aca="false">D44-E44</f>
        <v>-41239.5</v>
      </c>
      <c r="G44" s="17" t="n">
        <v>25000</v>
      </c>
      <c r="H44" s="17" t="n">
        <v>78120</v>
      </c>
      <c r="I44" s="18" t="n">
        <f aca="false">G44-H44</f>
        <v>-53120</v>
      </c>
      <c r="J44" s="17" t="n">
        <v>540100</v>
      </c>
      <c r="K44" s="17" t="n">
        <v>2577020</v>
      </c>
      <c r="L44" s="18" t="n">
        <f aca="false">J44-K44</f>
        <v>-2036920</v>
      </c>
      <c r="M44" s="19" t="n">
        <v>6200</v>
      </c>
      <c r="N44" s="19" t="n">
        <v>117990</v>
      </c>
      <c r="O44" s="20" t="n">
        <f aca="false">M44-N44</f>
        <v>-111790</v>
      </c>
      <c r="P44" s="21" t="n">
        <v>0</v>
      </c>
      <c r="Q44" s="19" t="n">
        <v>75370</v>
      </c>
      <c r="R44" s="20" t="n">
        <f aca="false">P44-Q44</f>
        <v>-75370</v>
      </c>
      <c r="S44" s="21" t="n">
        <v>20000</v>
      </c>
      <c r="T44" s="19" t="n">
        <v>97000</v>
      </c>
      <c r="U44" s="20" t="n">
        <f aca="false">S44-T44</f>
        <v>-77000</v>
      </c>
    </row>
    <row r="45" s="7" customFormat="true" ht="12.8" hidden="false" customHeight="false" outlineLevel="0" collapsed="false">
      <c r="A45" s="14" t="s">
        <v>13</v>
      </c>
      <c r="B45" s="15" t="s">
        <v>95</v>
      </c>
      <c r="C45" s="16" t="s">
        <v>96</v>
      </c>
      <c r="D45" s="17" t="n">
        <v>95169.34</v>
      </c>
      <c r="E45" s="17" t="n">
        <v>580993.61</v>
      </c>
      <c r="F45" s="18" t="n">
        <f aca="false">D45-E45</f>
        <v>-485824.27</v>
      </c>
      <c r="G45" s="17" t="n">
        <v>93300</v>
      </c>
      <c r="H45" s="17" t="n">
        <v>712470</v>
      </c>
      <c r="I45" s="18" t="n">
        <f aca="false">G45-H45</f>
        <v>-619170</v>
      </c>
      <c r="J45" s="17" t="n">
        <v>104500</v>
      </c>
      <c r="K45" s="17" t="n">
        <v>1332350</v>
      </c>
      <c r="L45" s="18" t="n">
        <f aca="false">J45-K45</f>
        <v>-1227850</v>
      </c>
      <c r="M45" s="19" t="n">
        <v>100000</v>
      </c>
      <c r="N45" s="19" t="n">
        <v>793340</v>
      </c>
      <c r="O45" s="20" t="n">
        <f aca="false">M45-N45</f>
        <v>-693340</v>
      </c>
      <c r="P45" s="21" t="n">
        <v>100000</v>
      </c>
      <c r="Q45" s="19" t="n">
        <v>811490</v>
      </c>
      <c r="R45" s="20" t="n">
        <f aca="false">P45-Q45</f>
        <v>-711490</v>
      </c>
      <c r="S45" s="21" t="n">
        <v>100000</v>
      </c>
      <c r="T45" s="19" t="n">
        <v>829430</v>
      </c>
      <c r="U45" s="20" t="n">
        <f aca="false">S45-T45</f>
        <v>-729430</v>
      </c>
    </row>
    <row r="46" s="7" customFormat="true" ht="12.8" hidden="false" customHeight="false" outlineLevel="0" collapsed="false">
      <c r="A46" s="14" t="s">
        <v>13</v>
      </c>
      <c r="B46" s="15" t="s">
        <v>97</v>
      </c>
      <c r="C46" s="16" t="s">
        <v>98</v>
      </c>
      <c r="D46" s="17" t="n">
        <v>171083.1</v>
      </c>
      <c r="E46" s="17" t="n">
        <v>249857.97</v>
      </c>
      <c r="F46" s="18" t="n">
        <f aca="false">D46-E46</f>
        <v>-78774.87</v>
      </c>
      <c r="G46" s="17" t="n">
        <v>166700</v>
      </c>
      <c r="H46" s="17" t="n">
        <v>374000</v>
      </c>
      <c r="I46" s="18" t="n">
        <f aca="false">G46-H46</f>
        <v>-207300</v>
      </c>
      <c r="J46" s="17" t="n">
        <v>2550</v>
      </c>
      <c r="K46" s="17" t="n">
        <v>693800</v>
      </c>
      <c r="L46" s="18" t="n">
        <f aca="false">J46-K46</f>
        <v>-691250</v>
      </c>
      <c r="M46" s="19" t="n">
        <v>211300</v>
      </c>
      <c r="N46" s="19" t="n">
        <v>1181110</v>
      </c>
      <c r="O46" s="20" t="n">
        <f aca="false">M46-N46</f>
        <v>-969810</v>
      </c>
      <c r="P46" s="21" t="n">
        <v>211300</v>
      </c>
      <c r="Q46" s="19" t="n">
        <v>1182860</v>
      </c>
      <c r="R46" s="20" t="n">
        <f aca="false">P46-Q46</f>
        <v>-971560</v>
      </c>
      <c r="S46" s="21" t="n">
        <v>211300</v>
      </c>
      <c r="T46" s="19" t="n">
        <v>1186880</v>
      </c>
      <c r="U46" s="20" t="n">
        <f aca="false">S46-T46</f>
        <v>-975580</v>
      </c>
    </row>
    <row r="47" s="7" customFormat="true" ht="12.8" hidden="false" customHeight="false" outlineLevel="0" collapsed="false">
      <c r="A47" s="14" t="s">
        <v>13</v>
      </c>
      <c r="B47" s="15" t="s">
        <v>99</v>
      </c>
      <c r="C47" s="16" t="s">
        <v>100</v>
      </c>
      <c r="D47" s="17" t="n">
        <v>140342.44</v>
      </c>
      <c r="E47" s="17" t="n">
        <v>881764.52</v>
      </c>
      <c r="F47" s="18" t="n">
        <f aca="false">D47-E47</f>
        <v>-741422.08</v>
      </c>
      <c r="G47" s="17" t="n">
        <v>113000</v>
      </c>
      <c r="H47" s="17" t="n">
        <v>944610</v>
      </c>
      <c r="I47" s="18" t="n">
        <f aca="false">G47-H47</f>
        <v>-831610</v>
      </c>
      <c r="J47" s="17" t="n">
        <v>250</v>
      </c>
      <c r="K47" s="17" t="n">
        <v>93270</v>
      </c>
      <c r="L47" s="18" t="n">
        <f aca="false">J47-K47</f>
        <v>-93020</v>
      </c>
      <c r="M47" s="19" t="n">
        <v>3000</v>
      </c>
      <c r="N47" s="19" t="n">
        <v>385260</v>
      </c>
      <c r="O47" s="20" t="n">
        <f aca="false">M47-N47</f>
        <v>-382260</v>
      </c>
      <c r="P47" s="21" t="n">
        <v>3000</v>
      </c>
      <c r="Q47" s="19" t="n">
        <v>390900</v>
      </c>
      <c r="R47" s="20" t="n">
        <f aca="false">P47-Q47</f>
        <v>-387900</v>
      </c>
      <c r="S47" s="21" t="n">
        <v>3000</v>
      </c>
      <c r="T47" s="19" t="n">
        <v>401170</v>
      </c>
      <c r="U47" s="20" t="n">
        <f aca="false">S47-T47</f>
        <v>-398170</v>
      </c>
    </row>
    <row r="48" s="30" customFormat="true" ht="18.75" hidden="false" customHeight="true" outlineLevel="0" collapsed="false">
      <c r="A48" s="23"/>
      <c r="B48" s="15"/>
      <c r="C48" s="24" t="s">
        <v>101</v>
      </c>
      <c r="D48" s="25" t="n">
        <f aca="false">SUM(D40:D47)</f>
        <v>845267.06</v>
      </c>
      <c r="E48" s="25" t="n">
        <f aca="false">SUM(E40:E47)</f>
        <v>3176130.93</v>
      </c>
      <c r="F48" s="26" t="n">
        <f aca="false">D48-E48</f>
        <v>-2330863.87</v>
      </c>
      <c r="G48" s="25" t="n">
        <f aca="false">SUM(G40:G47)</f>
        <v>759600</v>
      </c>
      <c r="H48" s="25" t="n">
        <f aca="false">SUM(H40:H47)</f>
        <v>3595200</v>
      </c>
      <c r="I48" s="26" t="n">
        <f aca="false">G48-H48</f>
        <v>-2835600</v>
      </c>
      <c r="J48" s="25" t="n">
        <f aca="false">SUM(J40:J47)</f>
        <v>1402950</v>
      </c>
      <c r="K48" s="25" t="n">
        <f aca="false">SUM(K40:K47)</f>
        <v>8606800</v>
      </c>
      <c r="L48" s="26" t="n">
        <f aca="false">J48-K48</f>
        <v>-7203850</v>
      </c>
      <c r="M48" s="27" t="n">
        <f aca="false">SUM(M40:M47)</f>
        <v>654500</v>
      </c>
      <c r="N48" s="28" t="n">
        <f aca="false">SUM(N40:N47)</f>
        <v>4005220</v>
      </c>
      <c r="O48" s="29" t="n">
        <f aca="false">M48-N48</f>
        <v>-3350720</v>
      </c>
      <c r="P48" s="28" t="n">
        <f aca="false">SUM(P40:P47)</f>
        <v>648300</v>
      </c>
      <c r="Q48" s="28" t="n">
        <f aca="false">SUM(Q40:Q47)</f>
        <v>4008500</v>
      </c>
      <c r="R48" s="29" t="n">
        <f aca="false">P48-Q48</f>
        <v>-3360200</v>
      </c>
      <c r="S48" s="28" t="n">
        <f aca="false">SUM(S40:S47)</f>
        <v>668300</v>
      </c>
      <c r="T48" s="28" t="n">
        <f aca="false">SUM(T40:T47)</f>
        <v>4092930</v>
      </c>
      <c r="U48" s="29" t="n">
        <f aca="false">S48-T48</f>
        <v>-3424630</v>
      </c>
    </row>
    <row r="49" s="7" customFormat="true" ht="12.8" hidden="false" customHeight="false" outlineLevel="0" collapsed="false">
      <c r="A49" s="14" t="s">
        <v>13</v>
      </c>
      <c r="B49" s="15" t="s">
        <v>102</v>
      </c>
      <c r="C49" s="16" t="s">
        <v>103</v>
      </c>
      <c r="D49" s="17" t="n">
        <v>0.65</v>
      </c>
      <c r="E49" s="17" t="n">
        <v>57803.12</v>
      </c>
      <c r="F49" s="18" t="n">
        <f aca="false">D49-E49</f>
        <v>-57802.47</v>
      </c>
      <c r="G49" s="17" t="n">
        <v>0</v>
      </c>
      <c r="H49" s="17" t="n">
        <v>82840</v>
      </c>
      <c r="I49" s="18" t="n">
        <f aca="false">G49-H49</f>
        <v>-82840</v>
      </c>
      <c r="J49" s="17" t="n">
        <v>25000</v>
      </c>
      <c r="K49" s="17" t="n">
        <v>357810</v>
      </c>
      <c r="L49" s="18" t="n">
        <f aca="false">J49-K49</f>
        <v>-332810</v>
      </c>
      <c r="M49" s="19" t="n">
        <v>0</v>
      </c>
      <c r="N49" s="19" t="n">
        <v>79030</v>
      </c>
      <c r="O49" s="20" t="n">
        <f aca="false">M49-N49</f>
        <v>-79030</v>
      </c>
      <c r="P49" s="21" t="n">
        <v>0</v>
      </c>
      <c r="Q49" s="19" t="n">
        <v>84970</v>
      </c>
      <c r="R49" s="20" t="n">
        <f aca="false">P49-Q49</f>
        <v>-84970</v>
      </c>
      <c r="S49" s="21" t="n">
        <v>0</v>
      </c>
      <c r="T49" s="19" t="n">
        <v>79410</v>
      </c>
      <c r="U49" s="20" t="n">
        <f aca="false">S49-T49</f>
        <v>-79410</v>
      </c>
    </row>
    <row r="50" s="7" customFormat="true" ht="12.8" hidden="false" customHeight="false" outlineLevel="0" collapsed="false">
      <c r="A50" s="14"/>
      <c r="B50" s="15" t="s">
        <v>104</v>
      </c>
      <c r="C50" s="16" t="s">
        <v>105</v>
      </c>
      <c r="D50" s="17"/>
      <c r="E50" s="17"/>
      <c r="F50" s="18"/>
      <c r="G50" s="17"/>
      <c r="H50" s="17"/>
      <c r="I50" s="18"/>
      <c r="J50" s="17" t="n">
        <v>0</v>
      </c>
      <c r="K50" s="17" t="n">
        <v>246000</v>
      </c>
      <c r="L50" s="18" t="n">
        <f aca="false">J50-K50</f>
        <v>-246000</v>
      </c>
      <c r="M50" s="19"/>
      <c r="N50" s="19"/>
      <c r="O50" s="20"/>
      <c r="P50" s="21"/>
      <c r="Q50" s="19"/>
      <c r="R50" s="20"/>
      <c r="S50" s="21"/>
      <c r="T50" s="19"/>
      <c r="U50" s="20"/>
    </row>
    <row r="51" s="7" customFormat="true" ht="12.8" hidden="false" customHeight="false" outlineLevel="0" collapsed="false">
      <c r="A51" s="14" t="s">
        <v>13</v>
      </c>
      <c r="B51" s="15" t="s">
        <v>106</v>
      </c>
      <c r="C51" s="16" t="s">
        <v>107</v>
      </c>
      <c r="D51" s="17" t="n">
        <v>1857306.17</v>
      </c>
      <c r="E51" s="17" t="n">
        <v>3883022.22</v>
      </c>
      <c r="F51" s="18" t="n">
        <f aca="false">D51-E51</f>
        <v>-2025716.05</v>
      </c>
      <c r="G51" s="17" t="n">
        <v>2253640</v>
      </c>
      <c r="H51" s="17" t="n">
        <v>4735570</v>
      </c>
      <c r="I51" s="18" t="n">
        <f aca="false">G51-H51</f>
        <v>-2481930</v>
      </c>
      <c r="J51" s="17" t="n">
        <v>1132400</v>
      </c>
      <c r="K51" s="17" t="n">
        <v>3908910</v>
      </c>
      <c r="L51" s="18" t="n">
        <f aca="false">J51-K51</f>
        <v>-2776510</v>
      </c>
      <c r="M51" s="19" t="n">
        <v>1322700</v>
      </c>
      <c r="N51" s="19" t="n">
        <v>5495110</v>
      </c>
      <c r="O51" s="20" t="n">
        <f aca="false">M51-N51</f>
        <v>-4172410</v>
      </c>
      <c r="P51" s="21" t="n">
        <v>1388050</v>
      </c>
      <c r="Q51" s="19" t="n">
        <v>5618150</v>
      </c>
      <c r="R51" s="20" t="n">
        <f aca="false">P51-Q51</f>
        <v>-4230100</v>
      </c>
      <c r="S51" s="21" t="n">
        <v>1458110</v>
      </c>
      <c r="T51" s="19" t="n">
        <v>5752390</v>
      </c>
      <c r="U51" s="20" t="n">
        <f aca="false">S51-T51</f>
        <v>-4294280</v>
      </c>
    </row>
    <row r="52" s="7" customFormat="true" ht="12.8" hidden="false" customHeight="false" outlineLevel="0" collapsed="false">
      <c r="A52" s="14" t="s">
        <v>13</v>
      </c>
      <c r="B52" s="15" t="s">
        <v>108</v>
      </c>
      <c r="C52" s="16" t="s">
        <v>109</v>
      </c>
      <c r="D52" s="17" t="n">
        <v>1936.6</v>
      </c>
      <c r="E52" s="17" t="n">
        <v>441296.76</v>
      </c>
      <c r="F52" s="18" t="n">
        <f aca="false">D52-E52</f>
        <v>-439360.16</v>
      </c>
      <c r="G52" s="17" t="n">
        <v>1350</v>
      </c>
      <c r="H52" s="17" t="n">
        <v>517660</v>
      </c>
      <c r="I52" s="18" t="n">
        <f aca="false">G52-H52</f>
        <v>-516310</v>
      </c>
      <c r="J52" s="17" t="n">
        <v>0</v>
      </c>
      <c r="K52" s="17" t="n">
        <v>88050</v>
      </c>
      <c r="L52" s="18" t="n">
        <f aca="false">J52-K52</f>
        <v>-88050</v>
      </c>
      <c r="M52" s="19" t="n">
        <v>1350</v>
      </c>
      <c r="N52" s="19" t="n">
        <v>579170</v>
      </c>
      <c r="O52" s="20" t="n">
        <f aca="false">M52-N52</f>
        <v>-577820</v>
      </c>
      <c r="P52" s="21" t="n">
        <v>1350</v>
      </c>
      <c r="Q52" s="19" t="n">
        <v>534530</v>
      </c>
      <c r="R52" s="20" t="n">
        <f aca="false">P52-Q52</f>
        <v>-533180</v>
      </c>
      <c r="S52" s="21" t="n">
        <v>1350</v>
      </c>
      <c r="T52" s="19" t="n">
        <v>536420</v>
      </c>
      <c r="U52" s="20" t="n">
        <f aca="false">S52-T52</f>
        <v>-535070</v>
      </c>
    </row>
    <row r="53" s="30" customFormat="true" ht="18" hidden="false" customHeight="true" outlineLevel="0" collapsed="false">
      <c r="A53" s="23"/>
      <c r="B53" s="15"/>
      <c r="C53" s="24" t="s">
        <v>110</v>
      </c>
      <c r="D53" s="25" t="n">
        <f aca="false">SUM(D49:D52)</f>
        <v>1859243.42</v>
      </c>
      <c r="E53" s="25" t="n">
        <f aca="false">SUM(E49:E52)</f>
        <v>4382122.1</v>
      </c>
      <c r="F53" s="26" t="n">
        <f aca="false">D53-E53</f>
        <v>-2522878.68</v>
      </c>
      <c r="G53" s="25" t="n">
        <f aca="false">SUM(G49:G52)</f>
        <v>2254990</v>
      </c>
      <c r="H53" s="25" t="n">
        <f aca="false">SUM(H49:H52)</f>
        <v>5336070</v>
      </c>
      <c r="I53" s="26" t="n">
        <f aca="false">G53-H53</f>
        <v>-3081080</v>
      </c>
      <c r="J53" s="25" t="n">
        <f aca="false">SUM(J49:J52)</f>
        <v>1157400</v>
      </c>
      <c r="K53" s="25" t="n">
        <f aca="false">SUM(K49:K52)</f>
        <v>4600770</v>
      </c>
      <c r="L53" s="26" t="n">
        <f aca="false">J53-K53</f>
        <v>-3443370</v>
      </c>
      <c r="M53" s="27" t="n">
        <f aca="false">SUM(M49:M52)</f>
        <v>1324050</v>
      </c>
      <c r="N53" s="28" t="n">
        <f aca="false">SUM(N49:N52)</f>
        <v>6153310</v>
      </c>
      <c r="O53" s="29" t="n">
        <f aca="false">M53-N53</f>
        <v>-4829260</v>
      </c>
      <c r="P53" s="28" t="n">
        <f aca="false">SUM(P49:P52)</f>
        <v>1389400</v>
      </c>
      <c r="Q53" s="28" t="n">
        <f aca="false">SUM(Q49:Q52)</f>
        <v>6237650</v>
      </c>
      <c r="R53" s="29" t="n">
        <f aca="false">P53-Q53</f>
        <v>-4848250</v>
      </c>
      <c r="S53" s="28" t="n">
        <f aca="false">SUM(S49:S52)</f>
        <v>1459460</v>
      </c>
      <c r="T53" s="28" t="n">
        <f aca="false">SUM(T49:T52)</f>
        <v>6368220</v>
      </c>
      <c r="U53" s="29" t="n">
        <f aca="false">S53-T53</f>
        <v>-4908760</v>
      </c>
    </row>
    <row r="54" s="7" customFormat="true" ht="12.8" hidden="false" customHeight="false" outlineLevel="0" collapsed="false">
      <c r="A54" s="14" t="s">
        <v>13</v>
      </c>
      <c r="B54" s="15" t="s">
        <v>111</v>
      </c>
      <c r="C54" s="16" t="s">
        <v>112</v>
      </c>
      <c r="D54" s="17" t="n">
        <v>-386.4</v>
      </c>
      <c r="E54" s="17" t="n">
        <v>104394.12</v>
      </c>
      <c r="F54" s="18" t="n">
        <f aca="false">D54-E54</f>
        <v>-104780.52</v>
      </c>
      <c r="G54" s="17" t="n">
        <v>0</v>
      </c>
      <c r="H54" s="17" t="n">
        <v>126150</v>
      </c>
      <c r="I54" s="18" t="n">
        <f aca="false">G54-H54</f>
        <v>-126150</v>
      </c>
      <c r="J54" s="17" t="n">
        <v>15738360</v>
      </c>
      <c r="K54" s="17" t="n">
        <v>34090050</v>
      </c>
      <c r="L54" s="18" t="n">
        <f aca="false">J54-K54</f>
        <v>-18351690</v>
      </c>
      <c r="M54" s="19" t="n">
        <v>0</v>
      </c>
      <c r="N54" s="19" t="n">
        <v>82070</v>
      </c>
      <c r="O54" s="20" t="n">
        <f aca="false">M54-N54</f>
        <v>-82070</v>
      </c>
      <c r="P54" s="21" t="n">
        <v>0</v>
      </c>
      <c r="Q54" s="19" t="n">
        <v>83610</v>
      </c>
      <c r="R54" s="20" t="n">
        <f aca="false">P54-Q54</f>
        <v>-83610</v>
      </c>
      <c r="S54" s="21" t="n">
        <v>0</v>
      </c>
      <c r="T54" s="19" t="n">
        <v>88350</v>
      </c>
      <c r="U54" s="20" t="n">
        <f aca="false">S54-T54</f>
        <v>-88350</v>
      </c>
    </row>
    <row r="55" s="7" customFormat="true" ht="12.8" hidden="false" customHeight="false" outlineLevel="0" collapsed="false">
      <c r="A55" s="14" t="s">
        <v>13</v>
      </c>
      <c r="B55" s="15" t="s">
        <v>113</v>
      </c>
      <c r="C55" s="16" t="s">
        <v>114</v>
      </c>
      <c r="D55" s="17" t="n">
        <v>422796.39</v>
      </c>
      <c r="E55" s="17" t="n">
        <v>559380.74</v>
      </c>
      <c r="F55" s="18" t="n">
        <f aca="false">D55-E55</f>
        <v>-136584.35</v>
      </c>
      <c r="G55" s="17" t="n">
        <v>456300</v>
      </c>
      <c r="H55" s="17" t="n">
        <v>629710</v>
      </c>
      <c r="I55" s="18" t="n">
        <f aca="false">G55-H55</f>
        <v>-173410</v>
      </c>
      <c r="J55" s="17" t="n">
        <v>176880</v>
      </c>
      <c r="K55" s="17" t="n">
        <v>2247410</v>
      </c>
      <c r="L55" s="18" t="n">
        <f aca="false">J55-K55</f>
        <v>-2070530</v>
      </c>
      <c r="M55" s="19" t="n">
        <v>472200</v>
      </c>
      <c r="N55" s="19" t="n">
        <v>749540</v>
      </c>
      <c r="O55" s="20" t="n">
        <f aca="false">M55-N55</f>
        <v>-277340</v>
      </c>
      <c r="P55" s="21" t="n">
        <v>464200</v>
      </c>
      <c r="Q55" s="19" t="n">
        <v>741390</v>
      </c>
      <c r="R55" s="20" t="n">
        <f aca="false">P55-Q55</f>
        <v>-277190</v>
      </c>
      <c r="S55" s="21" t="n">
        <v>464200</v>
      </c>
      <c r="T55" s="19" t="n">
        <v>752040</v>
      </c>
      <c r="U55" s="20" t="n">
        <f aca="false">S55-T55</f>
        <v>-287840</v>
      </c>
    </row>
    <row r="56" s="7" customFormat="true" ht="12.8" hidden="false" customHeight="false" outlineLevel="0" collapsed="false">
      <c r="A56" s="14" t="s">
        <v>13</v>
      </c>
      <c r="B56" s="15" t="s">
        <v>115</v>
      </c>
      <c r="C56" s="16" t="s">
        <v>116</v>
      </c>
      <c r="D56" s="17" t="n">
        <v>493437.53</v>
      </c>
      <c r="E56" s="17" t="n">
        <v>973604.87</v>
      </c>
      <c r="F56" s="18" t="n">
        <f aca="false">D56-E56</f>
        <v>-480167.34</v>
      </c>
      <c r="G56" s="17" t="n">
        <v>515000</v>
      </c>
      <c r="H56" s="17" t="n">
        <v>1025170</v>
      </c>
      <c r="I56" s="18" t="n">
        <f aca="false">G56-H56</f>
        <v>-510170</v>
      </c>
      <c r="J56" s="17" t="n">
        <v>3500420</v>
      </c>
      <c r="K56" s="17" t="n">
        <v>20479770</v>
      </c>
      <c r="L56" s="18" t="n">
        <f aca="false">J56-K56</f>
        <v>-16979350</v>
      </c>
      <c r="M56" s="19" t="n">
        <v>507000</v>
      </c>
      <c r="N56" s="19" t="n">
        <v>1119250</v>
      </c>
      <c r="O56" s="20" t="n">
        <f aca="false">M56-N56</f>
        <v>-612250</v>
      </c>
      <c r="P56" s="21" t="n">
        <v>507000</v>
      </c>
      <c r="Q56" s="19" t="n">
        <v>1144920</v>
      </c>
      <c r="R56" s="20" t="n">
        <f aca="false">P56-Q56</f>
        <v>-637920</v>
      </c>
      <c r="S56" s="21" t="n">
        <v>507000</v>
      </c>
      <c r="T56" s="19" t="n">
        <v>1169970</v>
      </c>
      <c r="U56" s="20" t="n">
        <f aca="false">S56-T56</f>
        <v>-662970</v>
      </c>
    </row>
    <row r="57" s="7" customFormat="true" ht="12.8" hidden="false" customHeight="false" outlineLevel="0" collapsed="false">
      <c r="A57" s="14"/>
      <c r="B57" s="15" t="s">
        <v>117</v>
      </c>
      <c r="C57" s="16" t="s">
        <v>118</v>
      </c>
      <c r="D57" s="17" t="n">
        <v>0</v>
      </c>
      <c r="E57" s="17" t="n">
        <v>0</v>
      </c>
      <c r="F57" s="18" t="n">
        <f aca="false">D57-E57</f>
        <v>0</v>
      </c>
      <c r="G57" s="17" t="n">
        <v>0</v>
      </c>
      <c r="H57" s="17" t="n">
        <v>0</v>
      </c>
      <c r="I57" s="18" t="n">
        <f aca="false">G57-H57</f>
        <v>0</v>
      </c>
      <c r="J57" s="17" t="n">
        <v>134450</v>
      </c>
      <c r="K57" s="17" t="n">
        <v>1411290</v>
      </c>
      <c r="L57" s="18" t="n">
        <f aca="false">J57-K57</f>
        <v>-1276840</v>
      </c>
      <c r="M57" s="19" t="n">
        <v>17650</v>
      </c>
      <c r="N57" s="19" t="n">
        <v>245760</v>
      </c>
      <c r="O57" s="20" t="n">
        <f aca="false">M57-N57</f>
        <v>-228110</v>
      </c>
      <c r="P57" s="21" t="n">
        <v>17650</v>
      </c>
      <c r="Q57" s="19" t="n">
        <v>246570</v>
      </c>
      <c r="R57" s="20" t="n">
        <f aca="false">P57-Q57</f>
        <v>-228920</v>
      </c>
      <c r="S57" s="21" t="n">
        <v>17650</v>
      </c>
      <c r="T57" s="19" t="n">
        <v>247480</v>
      </c>
      <c r="U57" s="20" t="n">
        <f aca="false">S57-T57</f>
        <v>-229830</v>
      </c>
    </row>
    <row r="58" s="30" customFormat="true" ht="17.25" hidden="false" customHeight="true" outlineLevel="0" collapsed="false">
      <c r="A58" s="23"/>
      <c r="B58" s="15"/>
      <c r="C58" s="24" t="s">
        <v>119</v>
      </c>
      <c r="D58" s="25" t="n">
        <f aca="false">SUM(D54:D57)</f>
        <v>915847.52</v>
      </c>
      <c r="E58" s="25" t="n">
        <f aca="false">SUM(E54:E57)</f>
        <v>1637379.73</v>
      </c>
      <c r="F58" s="26" t="n">
        <f aca="false">D58-E58</f>
        <v>-721532.21</v>
      </c>
      <c r="G58" s="25" t="n">
        <f aca="false">SUM(G54:G57)</f>
        <v>971300</v>
      </c>
      <c r="H58" s="25" t="n">
        <f aca="false">SUM(H54:H57)</f>
        <v>1781030</v>
      </c>
      <c r="I58" s="26" t="n">
        <f aca="false">G58-H58</f>
        <v>-809730</v>
      </c>
      <c r="J58" s="25" t="n">
        <f aca="false">SUM(J54:J57)</f>
        <v>19550110</v>
      </c>
      <c r="K58" s="25" t="n">
        <f aca="false">SUM(K54:K57)</f>
        <v>58228520</v>
      </c>
      <c r="L58" s="26" t="n">
        <f aca="false">J58-K58</f>
        <v>-38678410</v>
      </c>
      <c r="M58" s="27" t="n">
        <f aca="false">SUM(M54:M57)</f>
        <v>996850</v>
      </c>
      <c r="N58" s="28" t="n">
        <f aca="false">SUM(N54:N57)</f>
        <v>2196620</v>
      </c>
      <c r="O58" s="29" t="n">
        <f aca="false">M58-N58</f>
        <v>-1199770</v>
      </c>
      <c r="P58" s="28" t="n">
        <f aca="false">SUM(P54:P57)</f>
        <v>988850</v>
      </c>
      <c r="Q58" s="28" t="n">
        <f aca="false">SUM(Q54:Q57)</f>
        <v>2216490</v>
      </c>
      <c r="R58" s="29" t="n">
        <f aca="false">P58-Q58</f>
        <v>-1227640</v>
      </c>
      <c r="S58" s="28" t="n">
        <f aca="false">SUM(S54:S57)</f>
        <v>988850</v>
      </c>
      <c r="T58" s="28" t="n">
        <f aca="false">SUM(T54:T57)</f>
        <v>2257840</v>
      </c>
      <c r="U58" s="29" t="n">
        <f aca="false">S58-T58</f>
        <v>-1268990</v>
      </c>
    </row>
    <row r="59" s="7" customFormat="true" ht="12.8" hidden="false" customHeight="false" outlineLevel="0" collapsed="false">
      <c r="A59" s="14" t="s">
        <v>13</v>
      </c>
      <c r="B59" s="15" t="s">
        <v>120</v>
      </c>
      <c r="C59" s="16" t="s">
        <v>121</v>
      </c>
      <c r="D59" s="17" t="n">
        <v>66887.39</v>
      </c>
      <c r="E59" s="17" t="n">
        <v>381121.76</v>
      </c>
      <c r="F59" s="18" t="n">
        <f aca="false">D59-E59</f>
        <v>-314234.37</v>
      </c>
      <c r="G59" s="17" t="n">
        <v>100</v>
      </c>
      <c r="H59" s="17" t="n">
        <v>436360</v>
      </c>
      <c r="I59" s="18" t="n">
        <f aca="false">G59-H59</f>
        <v>-436260</v>
      </c>
      <c r="J59" s="17" t="n">
        <v>11000</v>
      </c>
      <c r="K59" s="17" t="n">
        <v>864850</v>
      </c>
      <c r="L59" s="18" t="n">
        <f aca="false">J59-K59</f>
        <v>-853850</v>
      </c>
      <c r="M59" s="19" t="n">
        <v>100</v>
      </c>
      <c r="N59" s="19" t="n">
        <v>473830</v>
      </c>
      <c r="O59" s="20" t="n">
        <f aca="false">M59-N59</f>
        <v>-473730</v>
      </c>
      <c r="P59" s="21" t="n">
        <v>100</v>
      </c>
      <c r="Q59" s="19" t="n">
        <v>482880</v>
      </c>
      <c r="R59" s="20" t="n">
        <f aca="false">P59-Q59</f>
        <v>-482780</v>
      </c>
      <c r="S59" s="21" t="n">
        <v>100</v>
      </c>
      <c r="T59" s="19" t="n">
        <v>492830</v>
      </c>
      <c r="U59" s="20" t="n">
        <f aca="false">S59-T59</f>
        <v>-492730</v>
      </c>
    </row>
    <row r="60" s="7" customFormat="true" ht="12.8" hidden="false" customHeight="false" outlineLevel="0" collapsed="false">
      <c r="A60" s="14" t="s">
        <v>13</v>
      </c>
      <c r="B60" s="15" t="s">
        <v>122</v>
      </c>
      <c r="C60" s="16" t="s">
        <v>123</v>
      </c>
      <c r="D60" s="17" t="n">
        <v>104628.75</v>
      </c>
      <c r="E60" s="17" t="n">
        <v>397784.66</v>
      </c>
      <c r="F60" s="18" t="n">
        <f aca="false">D60-E60</f>
        <v>-293155.91</v>
      </c>
      <c r="G60" s="17" t="n">
        <v>135450</v>
      </c>
      <c r="H60" s="17" t="n">
        <v>533210</v>
      </c>
      <c r="I60" s="18" t="n">
        <f aca="false">G60-H60</f>
        <v>-397760</v>
      </c>
      <c r="J60" s="17" t="n">
        <v>0</v>
      </c>
      <c r="K60" s="17" t="n">
        <v>280600</v>
      </c>
      <c r="L60" s="18" t="n">
        <f aca="false">J60-K60</f>
        <v>-280600</v>
      </c>
      <c r="M60" s="19" t="n">
        <v>110500</v>
      </c>
      <c r="N60" s="19" t="n">
        <v>531780</v>
      </c>
      <c r="O60" s="20" t="n">
        <f aca="false">M60-N60</f>
        <v>-421280</v>
      </c>
      <c r="P60" s="21" t="n">
        <v>110500</v>
      </c>
      <c r="Q60" s="19" t="n">
        <v>515500</v>
      </c>
      <c r="R60" s="20" t="n">
        <f aca="false">P60-Q60</f>
        <v>-405000</v>
      </c>
      <c r="S60" s="21" t="n">
        <v>110500</v>
      </c>
      <c r="T60" s="19" t="n">
        <v>526290</v>
      </c>
      <c r="U60" s="20" t="n">
        <f aca="false">S60-T60</f>
        <v>-415790</v>
      </c>
    </row>
    <row r="61" s="30" customFormat="true" ht="18" hidden="false" customHeight="true" outlineLevel="0" collapsed="false">
      <c r="A61" s="23"/>
      <c r="B61" s="15"/>
      <c r="C61" s="24" t="s">
        <v>124</v>
      </c>
      <c r="D61" s="25" t="n">
        <f aca="false">SUM(D59:D60)</f>
        <v>171516.14</v>
      </c>
      <c r="E61" s="25" t="n">
        <f aca="false">SUM(E59:E60)</f>
        <v>778906.42</v>
      </c>
      <c r="F61" s="26" t="n">
        <f aca="false">D61-E61</f>
        <v>-607390.28</v>
      </c>
      <c r="G61" s="25" t="n">
        <f aca="false">SUM(G59:G60)</f>
        <v>135550</v>
      </c>
      <c r="H61" s="25" t="n">
        <f aca="false">SUM(H59:H60)</f>
        <v>969570</v>
      </c>
      <c r="I61" s="26" t="n">
        <f aca="false">G61-H61</f>
        <v>-834020</v>
      </c>
      <c r="J61" s="25" t="n">
        <f aca="false">SUM(J59:J60)</f>
        <v>11000</v>
      </c>
      <c r="K61" s="25" t="n">
        <f aca="false">SUM(K59:K60)</f>
        <v>1145450</v>
      </c>
      <c r="L61" s="26" t="n">
        <f aca="false">J61-K61</f>
        <v>-1134450</v>
      </c>
      <c r="M61" s="27" t="n">
        <f aca="false">SUM(M59:M60)</f>
        <v>110600</v>
      </c>
      <c r="N61" s="28" t="n">
        <f aca="false">SUM(N59:N60)</f>
        <v>1005610</v>
      </c>
      <c r="O61" s="29" t="n">
        <f aca="false">M61-N61</f>
        <v>-895010</v>
      </c>
      <c r="P61" s="28" t="n">
        <f aca="false">SUM(P59:P60)</f>
        <v>110600</v>
      </c>
      <c r="Q61" s="28" t="n">
        <f aca="false">SUM(Q59:Q60)</f>
        <v>998380</v>
      </c>
      <c r="R61" s="29" t="n">
        <f aca="false">P61-Q61</f>
        <v>-887780</v>
      </c>
      <c r="S61" s="28" t="n">
        <f aca="false">SUM(S59:S60)</f>
        <v>110600</v>
      </c>
      <c r="T61" s="28" t="n">
        <f aca="false">SUM(T59:T60)</f>
        <v>1019120</v>
      </c>
      <c r="U61" s="29" t="n">
        <f aca="false">S61-T61</f>
        <v>-908520</v>
      </c>
    </row>
    <row r="62" s="7" customFormat="true" ht="12.8" hidden="false" customHeight="false" outlineLevel="0" collapsed="false">
      <c r="A62" s="14" t="s">
        <v>13</v>
      </c>
      <c r="B62" s="15" t="s">
        <v>125</v>
      </c>
      <c r="C62" s="16" t="s">
        <v>126</v>
      </c>
      <c r="D62" s="17" t="n">
        <v>54.7</v>
      </c>
      <c r="E62" s="17" t="n">
        <v>118420</v>
      </c>
      <c r="F62" s="18" t="n">
        <f aca="false">D62-E62</f>
        <v>-118365.3</v>
      </c>
      <c r="G62" s="17" t="n">
        <v>0</v>
      </c>
      <c r="H62" s="17" t="n">
        <v>158020</v>
      </c>
      <c r="I62" s="18" t="n">
        <f aca="false">G62-H62</f>
        <v>-158020</v>
      </c>
      <c r="J62" s="17" t="n">
        <v>10000</v>
      </c>
      <c r="K62" s="17" t="n">
        <v>994150</v>
      </c>
      <c r="L62" s="18" t="n">
        <f aca="false">J62-K62</f>
        <v>-984150</v>
      </c>
      <c r="M62" s="19" t="n">
        <v>0</v>
      </c>
      <c r="N62" s="19" t="n">
        <v>152470</v>
      </c>
      <c r="O62" s="20" t="n">
        <f aca="false">M62-N62</f>
        <v>-152470</v>
      </c>
      <c r="P62" s="21" t="n">
        <v>0</v>
      </c>
      <c r="Q62" s="19" t="n">
        <v>162260</v>
      </c>
      <c r="R62" s="20" t="n">
        <f aca="false">P62-Q62</f>
        <v>-162260</v>
      </c>
      <c r="S62" s="21" t="n">
        <v>0</v>
      </c>
      <c r="T62" s="19" t="n">
        <v>165720</v>
      </c>
      <c r="U62" s="20" t="n">
        <f aca="false">S62-T62</f>
        <v>-165720</v>
      </c>
    </row>
    <row r="63" s="7" customFormat="true" ht="12.8" hidden="false" customHeight="false" outlineLevel="0" collapsed="false">
      <c r="A63" s="14" t="s">
        <v>13</v>
      </c>
      <c r="B63" s="15" t="s">
        <v>127</v>
      </c>
      <c r="C63" s="16" t="s">
        <v>128</v>
      </c>
      <c r="D63" s="17" t="n">
        <v>3023.8</v>
      </c>
      <c r="E63" s="17" t="n">
        <v>13191</v>
      </c>
      <c r="F63" s="18" t="n">
        <f aca="false">D63-E63</f>
        <v>-10167.2</v>
      </c>
      <c r="G63" s="17" t="n">
        <v>3150</v>
      </c>
      <c r="H63" s="17" t="n">
        <v>15680</v>
      </c>
      <c r="I63" s="18" t="n">
        <f aca="false">G63-H63</f>
        <v>-12530</v>
      </c>
      <c r="J63" s="17" t="n">
        <v>10000</v>
      </c>
      <c r="K63" s="17" t="n">
        <v>327500</v>
      </c>
      <c r="L63" s="18" t="n">
        <f aca="false">J63-K63</f>
        <v>-317500</v>
      </c>
      <c r="M63" s="19" t="n">
        <v>3150</v>
      </c>
      <c r="N63" s="19" t="n">
        <v>13840</v>
      </c>
      <c r="O63" s="20" t="n">
        <f aca="false">M63-N63</f>
        <v>-10690</v>
      </c>
      <c r="P63" s="21" t="n">
        <v>3150</v>
      </c>
      <c r="Q63" s="19" t="n">
        <v>13770</v>
      </c>
      <c r="R63" s="20" t="n">
        <f aca="false">P63-Q63</f>
        <v>-10620</v>
      </c>
      <c r="S63" s="21" t="n">
        <v>3150</v>
      </c>
      <c r="T63" s="19" t="n">
        <v>14140</v>
      </c>
      <c r="U63" s="20" t="n">
        <f aca="false">S63-T63</f>
        <v>-10990</v>
      </c>
    </row>
    <row r="64" s="7" customFormat="true" ht="12.8" hidden="false" customHeight="false" outlineLevel="0" collapsed="false">
      <c r="A64" s="14" t="s">
        <v>13</v>
      </c>
      <c r="B64" s="15" t="s">
        <v>129</v>
      </c>
      <c r="C64" s="16" t="s">
        <v>130</v>
      </c>
      <c r="D64" s="17" t="n">
        <v>458531</v>
      </c>
      <c r="E64" s="17" t="n">
        <v>384515</v>
      </c>
      <c r="F64" s="18" t="n">
        <f aca="false">D64-E64</f>
        <v>74016</v>
      </c>
      <c r="G64" s="17" t="n">
        <v>445000</v>
      </c>
      <c r="H64" s="17" t="n">
        <v>18660</v>
      </c>
      <c r="I64" s="18" t="n">
        <f aca="false">G64-H64</f>
        <v>426340</v>
      </c>
      <c r="J64" s="17" t="n">
        <v>20050</v>
      </c>
      <c r="K64" s="17" t="n">
        <v>62600</v>
      </c>
      <c r="L64" s="18" t="n">
        <f aca="false">J64-K64</f>
        <v>-42550</v>
      </c>
      <c r="M64" s="19" t="n">
        <v>330000</v>
      </c>
      <c r="N64" s="19" t="n">
        <v>18630</v>
      </c>
      <c r="O64" s="20" t="n">
        <f aca="false">M64-N64</f>
        <v>311370</v>
      </c>
      <c r="P64" s="21" t="n">
        <v>330000</v>
      </c>
      <c r="Q64" s="19" t="n">
        <v>18610</v>
      </c>
      <c r="R64" s="20" t="n">
        <f aca="false">P64-Q64</f>
        <v>311390</v>
      </c>
      <c r="S64" s="21" t="n">
        <v>330000</v>
      </c>
      <c r="T64" s="19" t="n">
        <v>18700</v>
      </c>
      <c r="U64" s="20" t="n">
        <f aca="false">S64-T64</f>
        <v>311300</v>
      </c>
    </row>
    <row r="65" s="30" customFormat="true" ht="18.75" hidden="false" customHeight="true" outlineLevel="0" collapsed="false">
      <c r="A65" s="23"/>
      <c r="B65" s="15"/>
      <c r="C65" s="24" t="s">
        <v>131</v>
      </c>
      <c r="D65" s="25" t="n">
        <f aca="false">SUM(D62:D64)</f>
        <v>461609.5</v>
      </c>
      <c r="E65" s="25" t="n">
        <f aca="false">SUM(E62:E64)</f>
        <v>516126</v>
      </c>
      <c r="F65" s="26" t="n">
        <f aca="false">D65-E65</f>
        <v>-54516.5</v>
      </c>
      <c r="G65" s="25" t="n">
        <f aca="false">SUM(G62:G64)</f>
        <v>448150</v>
      </c>
      <c r="H65" s="25" t="n">
        <f aca="false">SUM(H62:H64)</f>
        <v>192360</v>
      </c>
      <c r="I65" s="26" t="n">
        <f aca="false">G65-H65</f>
        <v>255790</v>
      </c>
      <c r="J65" s="25" t="n">
        <f aca="false">SUM(J62:J64)</f>
        <v>40050</v>
      </c>
      <c r="K65" s="25" t="n">
        <f aca="false">SUM(K62:K64)</f>
        <v>1384250</v>
      </c>
      <c r="L65" s="26" t="n">
        <f aca="false">J65-K65</f>
        <v>-1344200</v>
      </c>
      <c r="M65" s="27" t="n">
        <f aca="false">SUM(M62:M64)</f>
        <v>333150</v>
      </c>
      <c r="N65" s="28" t="n">
        <f aca="false">SUM(N62:N64)</f>
        <v>184940</v>
      </c>
      <c r="O65" s="29" t="n">
        <f aca="false">M65-N65</f>
        <v>148210</v>
      </c>
      <c r="P65" s="28" t="n">
        <f aca="false">SUM(P62:P64)</f>
        <v>333150</v>
      </c>
      <c r="Q65" s="28" t="n">
        <f aca="false">SUM(Q62:Q64)</f>
        <v>194640</v>
      </c>
      <c r="R65" s="29" t="n">
        <f aca="false">P65-Q65</f>
        <v>138510</v>
      </c>
      <c r="S65" s="28" t="n">
        <f aca="false">SUM(S62:S64)</f>
        <v>333150</v>
      </c>
      <c r="T65" s="28" t="n">
        <f aca="false">SUM(T62:T64)</f>
        <v>198560</v>
      </c>
      <c r="U65" s="29" t="n">
        <f aca="false">S65-T65</f>
        <v>134590</v>
      </c>
    </row>
    <row r="66" s="7" customFormat="true" ht="12.8" hidden="false" customHeight="false" outlineLevel="0" collapsed="false">
      <c r="A66" s="14" t="s">
        <v>13</v>
      </c>
      <c r="B66" s="15" t="s">
        <v>132</v>
      </c>
      <c r="C66" s="16" t="s">
        <v>133</v>
      </c>
      <c r="D66" s="17" t="n">
        <v>6</v>
      </c>
      <c r="E66" s="17" t="n">
        <v>174276</v>
      </c>
      <c r="F66" s="18" t="n">
        <f aca="false">D66-E66</f>
        <v>-174270</v>
      </c>
      <c r="G66" s="17" t="n">
        <v>0</v>
      </c>
      <c r="H66" s="17" t="n">
        <v>186680</v>
      </c>
      <c r="I66" s="18" t="n">
        <f aca="false">G66-H66</f>
        <v>-186680</v>
      </c>
      <c r="J66" s="17" t="n">
        <v>600100</v>
      </c>
      <c r="K66" s="17" t="n">
        <v>790200</v>
      </c>
      <c r="L66" s="18" t="n">
        <f aca="false">J66-K66</f>
        <v>-190100</v>
      </c>
      <c r="M66" s="19" t="n">
        <v>0</v>
      </c>
      <c r="N66" s="19" t="n">
        <v>196190</v>
      </c>
      <c r="O66" s="20" t="n">
        <f aca="false">M66-N66</f>
        <v>-196190</v>
      </c>
      <c r="P66" s="21" t="n">
        <v>0</v>
      </c>
      <c r="Q66" s="19" t="n">
        <v>199260</v>
      </c>
      <c r="R66" s="20" t="n">
        <f aca="false">P66-Q66</f>
        <v>-199260</v>
      </c>
      <c r="S66" s="21" t="n">
        <v>0</v>
      </c>
      <c r="T66" s="19" t="n">
        <v>204120</v>
      </c>
      <c r="U66" s="20" t="n">
        <f aca="false">S66-T66</f>
        <v>-204120</v>
      </c>
    </row>
    <row r="67" s="7" customFormat="true" ht="12.8" hidden="false" customHeight="false" outlineLevel="0" collapsed="false">
      <c r="A67" s="14" t="s">
        <v>13</v>
      </c>
      <c r="B67" s="15" t="s">
        <v>134</v>
      </c>
      <c r="C67" s="16" t="s">
        <v>135</v>
      </c>
      <c r="D67" s="17" t="n">
        <v>41</v>
      </c>
      <c r="E67" s="17" t="n">
        <v>159052</v>
      </c>
      <c r="F67" s="18" t="n">
        <f aca="false">D67-E67</f>
        <v>-159011</v>
      </c>
      <c r="G67" s="17" t="n">
        <v>0</v>
      </c>
      <c r="H67" s="17" t="n">
        <v>228510</v>
      </c>
      <c r="I67" s="18" t="n">
        <f aca="false">G67-H67</f>
        <v>-228510</v>
      </c>
      <c r="J67" s="17" t="n">
        <v>300</v>
      </c>
      <c r="K67" s="17" t="n">
        <v>213200</v>
      </c>
      <c r="L67" s="18" t="n">
        <f aca="false">J67-K67</f>
        <v>-212900</v>
      </c>
      <c r="M67" s="19" t="n">
        <v>0</v>
      </c>
      <c r="N67" s="19" t="n">
        <v>207070</v>
      </c>
      <c r="O67" s="20" t="n">
        <f aca="false">M67-N67</f>
        <v>-207070</v>
      </c>
      <c r="P67" s="21" t="n">
        <v>0</v>
      </c>
      <c r="Q67" s="19" t="n">
        <v>209970</v>
      </c>
      <c r="R67" s="20" t="n">
        <f aca="false">P67-Q67</f>
        <v>-209970</v>
      </c>
      <c r="S67" s="21" t="n">
        <v>0</v>
      </c>
      <c r="T67" s="19" t="n">
        <v>212910</v>
      </c>
      <c r="U67" s="20" t="n">
        <f aca="false">S67-T67</f>
        <v>-212910</v>
      </c>
    </row>
    <row r="68" s="7" customFormat="true" ht="12.8" hidden="false" customHeight="false" outlineLevel="0" collapsed="false">
      <c r="A68" s="14" t="s">
        <v>13</v>
      </c>
      <c r="B68" s="15" t="s">
        <v>136</v>
      </c>
      <c r="C68" s="16" t="s">
        <v>137</v>
      </c>
      <c r="D68" s="17" t="n">
        <v>5537</v>
      </c>
      <c r="E68" s="17" t="n">
        <v>71961</v>
      </c>
      <c r="F68" s="18" t="n">
        <f aca="false">D68-E68</f>
        <v>-66424</v>
      </c>
      <c r="G68" s="17" t="n">
        <v>4500</v>
      </c>
      <c r="H68" s="17" t="n">
        <v>81750</v>
      </c>
      <c r="I68" s="18" t="n">
        <f aca="false">G68-H68</f>
        <v>-77250</v>
      </c>
      <c r="J68" s="17" t="n">
        <v>7150</v>
      </c>
      <c r="K68" s="17" t="n">
        <v>1146900</v>
      </c>
      <c r="L68" s="18" t="n">
        <f aca="false">J68-K68</f>
        <v>-1139750</v>
      </c>
      <c r="M68" s="19" t="n">
        <v>4500</v>
      </c>
      <c r="N68" s="19" t="n">
        <v>71590</v>
      </c>
      <c r="O68" s="20" t="n">
        <f aca="false">M68-N68</f>
        <v>-67090</v>
      </c>
      <c r="P68" s="21" t="n">
        <v>4500</v>
      </c>
      <c r="Q68" s="19" t="n">
        <v>72590</v>
      </c>
      <c r="R68" s="20" t="n">
        <f aca="false">P68-Q68</f>
        <v>-68090</v>
      </c>
      <c r="S68" s="21" t="n">
        <v>4500</v>
      </c>
      <c r="T68" s="19" t="n">
        <v>73710</v>
      </c>
      <c r="U68" s="20" t="n">
        <f aca="false">S68-T68</f>
        <v>-69210</v>
      </c>
    </row>
    <row r="69" s="30" customFormat="true" ht="17.25" hidden="false" customHeight="true" outlineLevel="0" collapsed="false">
      <c r="A69" s="23"/>
      <c r="B69" s="15"/>
      <c r="C69" s="24" t="s">
        <v>138</v>
      </c>
      <c r="D69" s="25" t="n">
        <f aca="false">SUM(D66:D68)</f>
        <v>5584</v>
      </c>
      <c r="E69" s="25" t="n">
        <f aca="false">SUM(E66:E68)</f>
        <v>405289</v>
      </c>
      <c r="F69" s="26" t="n">
        <f aca="false">D69-E69</f>
        <v>-399705</v>
      </c>
      <c r="G69" s="25" t="n">
        <f aca="false">SUM(G66:G68)</f>
        <v>4500</v>
      </c>
      <c r="H69" s="25" t="n">
        <f aca="false">SUM(H66:H68)</f>
        <v>496940</v>
      </c>
      <c r="I69" s="26" t="n">
        <f aca="false">G69-H69</f>
        <v>-492440</v>
      </c>
      <c r="J69" s="25" t="n">
        <f aca="false">SUM(J66:J68)</f>
        <v>607550</v>
      </c>
      <c r="K69" s="25" t="n">
        <f aca="false">SUM(K66:K68)</f>
        <v>2150300</v>
      </c>
      <c r="L69" s="26" t="n">
        <f aca="false">J69-K69</f>
        <v>-1542750</v>
      </c>
      <c r="M69" s="27" t="n">
        <f aca="false">SUM(M66:M68)</f>
        <v>4500</v>
      </c>
      <c r="N69" s="28" t="n">
        <f aca="false">SUM(N66:N68)</f>
        <v>474850</v>
      </c>
      <c r="O69" s="29" t="n">
        <f aca="false">M69-N69</f>
        <v>-470350</v>
      </c>
      <c r="P69" s="28" t="n">
        <f aca="false">SUM(P66:P68)</f>
        <v>4500</v>
      </c>
      <c r="Q69" s="28" t="n">
        <f aca="false">SUM(Q66:Q68)</f>
        <v>481820</v>
      </c>
      <c r="R69" s="29" t="n">
        <f aca="false">P69-Q69</f>
        <v>-477320</v>
      </c>
      <c r="S69" s="28" t="n">
        <f aca="false">SUM(S66:S68)</f>
        <v>4500</v>
      </c>
      <c r="T69" s="28" t="n">
        <f aca="false">SUM(T66:T68)</f>
        <v>490740</v>
      </c>
      <c r="U69" s="29" t="n">
        <f aca="false">S69-T69</f>
        <v>-486240</v>
      </c>
    </row>
    <row r="70" s="30" customFormat="true" ht="17.25" hidden="false" customHeight="true" outlineLevel="0" collapsed="false">
      <c r="A70" s="23"/>
      <c r="B70" s="15" t="s">
        <v>139</v>
      </c>
      <c r="C70" s="31" t="s">
        <v>140</v>
      </c>
      <c r="D70" s="25"/>
      <c r="E70" s="25"/>
      <c r="F70" s="26"/>
      <c r="G70" s="25"/>
      <c r="H70" s="25"/>
      <c r="I70" s="26"/>
      <c r="J70" s="17" t="n">
        <v>1740000</v>
      </c>
      <c r="K70" s="17" t="n">
        <v>0</v>
      </c>
      <c r="L70" s="18" t="n">
        <v>1740000</v>
      </c>
      <c r="M70" s="32"/>
      <c r="N70" s="32"/>
      <c r="O70" s="33"/>
      <c r="P70" s="34"/>
      <c r="Q70" s="32"/>
      <c r="R70" s="33"/>
      <c r="S70" s="34"/>
      <c r="T70" s="32"/>
      <c r="U70" s="33"/>
    </row>
    <row r="71" s="7" customFormat="true" ht="12.8" hidden="false" customHeight="false" outlineLevel="0" collapsed="false">
      <c r="A71" s="14" t="s">
        <v>13</v>
      </c>
      <c r="B71" s="15" t="s">
        <v>141</v>
      </c>
      <c r="C71" s="16" t="s">
        <v>142</v>
      </c>
      <c r="D71" s="17" t="n">
        <v>0</v>
      </c>
      <c r="E71" s="17" t="n">
        <v>101545</v>
      </c>
      <c r="F71" s="18" t="n">
        <f aca="false">D71-E71</f>
        <v>-101545</v>
      </c>
      <c r="G71" s="17" t="n">
        <v>0</v>
      </c>
      <c r="H71" s="17" t="n">
        <v>63060</v>
      </c>
      <c r="I71" s="18" t="n">
        <f aca="false">G71-H71</f>
        <v>-63060</v>
      </c>
      <c r="J71" s="17" t="n">
        <v>4978000</v>
      </c>
      <c r="K71" s="17" t="n">
        <v>3895350</v>
      </c>
      <c r="L71" s="18" t="n">
        <f aca="false">J71-K71</f>
        <v>1082650</v>
      </c>
      <c r="M71" s="19" t="n">
        <v>0</v>
      </c>
      <c r="N71" s="19" t="n">
        <v>144590</v>
      </c>
      <c r="O71" s="20" t="n">
        <f aca="false">M71-N71</f>
        <v>-144590</v>
      </c>
      <c r="P71" s="21" t="n">
        <v>0</v>
      </c>
      <c r="Q71" s="19" t="n">
        <v>139200</v>
      </c>
      <c r="R71" s="20" t="n">
        <f aca="false">P71-Q71</f>
        <v>-139200</v>
      </c>
      <c r="S71" s="21" t="n">
        <v>0</v>
      </c>
      <c r="T71" s="19" t="n">
        <v>120580</v>
      </c>
      <c r="U71" s="20" t="n">
        <f aca="false">S71-T71</f>
        <v>-120580</v>
      </c>
    </row>
    <row r="72" s="7" customFormat="true" ht="12.8" hidden="false" customHeight="false" outlineLevel="0" collapsed="false">
      <c r="A72" s="14" t="s">
        <v>13</v>
      </c>
      <c r="B72" s="15" t="s">
        <v>143</v>
      </c>
      <c r="C72" s="16" t="s">
        <v>144</v>
      </c>
      <c r="D72" s="17" t="n">
        <v>744125</v>
      </c>
      <c r="E72" s="17" t="n">
        <f aca="false">7022037+502797</f>
        <v>7524834</v>
      </c>
      <c r="F72" s="18" t="n">
        <f aca="false">D72-E72</f>
        <v>-6780709</v>
      </c>
      <c r="G72" s="17" t="n">
        <v>416000</v>
      </c>
      <c r="H72" s="17" t="n">
        <f aca="false">8813690+503000</f>
        <v>9316690</v>
      </c>
      <c r="I72" s="18" t="n">
        <f aca="false">G72-H72</f>
        <v>-8900690</v>
      </c>
      <c r="J72" s="17" t="n">
        <v>14088000</v>
      </c>
      <c r="K72" s="17" t="n">
        <v>9222950</v>
      </c>
      <c r="L72" s="18" t="n">
        <f aca="false">J72-K72</f>
        <v>4865050</v>
      </c>
      <c r="M72" s="19" t="n">
        <v>902550</v>
      </c>
      <c r="N72" s="19" t="n">
        <f aca="false">8983900+503000</f>
        <v>9486900</v>
      </c>
      <c r="O72" s="20" t="n">
        <f aca="false">M72-N72</f>
        <v>-8584350</v>
      </c>
      <c r="P72" s="21" t="n">
        <v>902550</v>
      </c>
      <c r="Q72" s="19" t="n">
        <f aca="false">8997330+503000</f>
        <v>9500330</v>
      </c>
      <c r="R72" s="20" t="n">
        <f aca="false">P72-Q72</f>
        <v>-8597780</v>
      </c>
      <c r="S72" s="21" t="n">
        <v>902550</v>
      </c>
      <c r="T72" s="19" t="n">
        <f aca="false">9054650+503000</f>
        <v>9557650</v>
      </c>
      <c r="U72" s="20" t="n">
        <f aca="false">S72-T72</f>
        <v>-8655100</v>
      </c>
    </row>
    <row r="73" s="30" customFormat="true" ht="17.25" hidden="false" customHeight="true" outlineLevel="0" collapsed="false">
      <c r="A73" s="23"/>
      <c r="B73" s="15"/>
      <c r="C73" s="24" t="s">
        <v>145</v>
      </c>
      <c r="D73" s="25" t="n">
        <f aca="false">SUM(D71:D72)</f>
        <v>744125</v>
      </c>
      <c r="E73" s="25" t="n">
        <f aca="false">SUM(E71:E72)</f>
        <v>7626379</v>
      </c>
      <c r="F73" s="26" t="n">
        <f aca="false">D73-E73</f>
        <v>-6882254</v>
      </c>
      <c r="G73" s="25" t="n">
        <f aca="false">SUM(G71:G72)</f>
        <v>416000</v>
      </c>
      <c r="H73" s="25" t="n">
        <f aca="false">SUM(H71:H72)</f>
        <v>9379750</v>
      </c>
      <c r="I73" s="26" t="n">
        <f aca="false">G73-H73</f>
        <v>-8963750</v>
      </c>
      <c r="J73" s="25" t="n">
        <f aca="false">SUM(J70:J72)</f>
        <v>20806000</v>
      </c>
      <c r="K73" s="25" t="n">
        <f aca="false">SUM(K70:K72)</f>
        <v>13118300</v>
      </c>
      <c r="L73" s="26" t="n">
        <f aca="false">J73-K73</f>
        <v>7687700</v>
      </c>
      <c r="M73" s="27" t="n">
        <f aca="false">SUM(M71:M72)</f>
        <v>902550</v>
      </c>
      <c r="N73" s="28" t="n">
        <f aca="false">SUM(N71:N72)</f>
        <v>9631490</v>
      </c>
      <c r="O73" s="29" t="n">
        <f aca="false">M73-N73</f>
        <v>-8728940</v>
      </c>
      <c r="P73" s="28" t="n">
        <f aca="false">SUM(P71:P72)</f>
        <v>902550</v>
      </c>
      <c r="Q73" s="28" t="n">
        <f aca="false">SUM(Q71:Q72)</f>
        <v>9639530</v>
      </c>
      <c r="R73" s="29" t="n">
        <f aca="false">P73-Q73</f>
        <v>-8736980</v>
      </c>
      <c r="S73" s="28" t="n">
        <f aca="false">SUM(S71:S72)</f>
        <v>902550</v>
      </c>
      <c r="T73" s="28" t="n">
        <f aca="false">SUM(T71:T72)</f>
        <v>9678230</v>
      </c>
      <c r="U73" s="29" t="n">
        <f aca="false">S73-T73</f>
        <v>-8775680</v>
      </c>
    </row>
    <row r="74" s="7" customFormat="true" ht="12.8" hidden="false" customHeight="false" outlineLevel="0" collapsed="false">
      <c r="A74" s="14" t="s">
        <v>13</v>
      </c>
      <c r="B74" s="15" t="s">
        <v>146</v>
      </c>
      <c r="C74" s="16" t="s">
        <v>147</v>
      </c>
      <c r="D74" s="17" t="n">
        <v>0</v>
      </c>
      <c r="E74" s="17" t="n">
        <v>0</v>
      </c>
      <c r="F74" s="18" t="n">
        <f aca="false">D74-E74</f>
        <v>0</v>
      </c>
      <c r="G74" s="17" t="n">
        <v>10000</v>
      </c>
      <c r="H74" s="17" t="n">
        <f aca="false">3666450+4000</f>
        <v>3670450</v>
      </c>
      <c r="I74" s="18" t="n">
        <f aca="false">G74-H74</f>
        <v>-3660450</v>
      </c>
      <c r="J74" s="17" t="n">
        <v>3666500</v>
      </c>
      <c r="K74" s="17" t="n">
        <v>9598300</v>
      </c>
      <c r="L74" s="18" t="n">
        <f aca="false">J74-K74</f>
        <v>-5931800</v>
      </c>
      <c r="M74" s="35" t="n">
        <v>80000</v>
      </c>
      <c r="N74" s="35" t="n">
        <v>3523150</v>
      </c>
      <c r="O74" s="36" t="n">
        <f aca="false">M74-N74</f>
        <v>-3443150</v>
      </c>
      <c r="P74" s="37" t="n">
        <v>80000</v>
      </c>
      <c r="Q74" s="35" t="n">
        <v>3489340</v>
      </c>
      <c r="R74" s="36" t="n">
        <f aca="false">P74-Q74</f>
        <v>-3409340</v>
      </c>
      <c r="S74" s="37" t="n">
        <v>80000</v>
      </c>
      <c r="T74" s="35" t="n">
        <v>3489400</v>
      </c>
      <c r="U74" s="36" t="n">
        <f aca="false">S74-T74</f>
        <v>-3409400</v>
      </c>
    </row>
    <row r="75" customFormat="false" ht="12.8" hidden="true" customHeight="false" outlineLevel="0" collapsed="false">
      <c r="A75" s="14" t="s">
        <v>13</v>
      </c>
      <c r="B75" s="15" t="s">
        <v>148</v>
      </c>
      <c r="C75" s="16" t="s">
        <v>149</v>
      </c>
      <c r="D75" s="17" t="n">
        <f aca="false">178565858+3319680+2294059</f>
        <v>184179597</v>
      </c>
      <c r="E75" s="17" t="n">
        <f aca="false">58530407+6734907</f>
        <v>65265314</v>
      </c>
      <c r="F75" s="18" t="n">
        <f aca="false">D75-E75</f>
        <v>118914283</v>
      </c>
      <c r="G75" s="17" t="n">
        <f aca="false">186187000+592800</f>
        <v>186779800</v>
      </c>
      <c r="H75" s="17" t="n">
        <f aca="false">85190000+6450000</f>
        <v>91640000</v>
      </c>
      <c r="I75" s="18" t="n">
        <f aca="false">G75-H75</f>
        <v>95139800</v>
      </c>
      <c r="J75" s="17"/>
      <c r="K75" s="17"/>
      <c r="L75" s="18" t="n">
        <f aca="false">J75-K75</f>
        <v>0</v>
      </c>
      <c r="M75" s="38" t="n">
        <f aca="false">274787000+2110300</f>
        <v>276897300</v>
      </c>
      <c r="N75" s="38" t="n">
        <f aca="false">224890000+150000</f>
        <v>225040000</v>
      </c>
      <c r="O75" s="39" t="n">
        <f aca="false">M75-N75</f>
        <v>51857300</v>
      </c>
      <c r="P75" s="38" t="n">
        <f aca="false">280537000+2060300</f>
        <v>282597300</v>
      </c>
      <c r="Q75" s="38" t="n">
        <f aca="false">221890000+150000</f>
        <v>222040000</v>
      </c>
      <c r="R75" s="39" t="n">
        <f aca="false">P75-Q75</f>
        <v>60557300</v>
      </c>
      <c r="S75" s="38" t="n">
        <f aca="false">285837000+2010300</f>
        <v>287847300</v>
      </c>
      <c r="T75" s="38" t="n">
        <f aca="false">227090000+150000</f>
        <v>227240000</v>
      </c>
      <c r="U75" s="39" t="n">
        <f aca="false">S75-T75</f>
        <v>60607300</v>
      </c>
    </row>
    <row r="76" customFormat="false" ht="12.8" hidden="false" customHeight="false" outlineLevel="0" collapsed="false">
      <c r="A76" s="14"/>
      <c r="B76" s="15" t="s">
        <v>150</v>
      </c>
      <c r="C76" s="16" t="s">
        <v>151</v>
      </c>
      <c r="D76" s="17"/>
      <c r="E76" s="17"/>
      <c r="F76" s="18"/>
      <c r="G76" s="17"/>
      <c r="H76" s="17"/>
      <c r="I76" s="18"/>
      <c r="J76" s="17" t="n">
        <v>45500</v>
      </c>
      <c r="K76" s="17" t="n">
        <v>146500</v>
      </c>
      <c r="L76" s="18" t="n">
        <f aca="false">J76-K76</f>
        <v>-101000</v>
      </c>
      <c r="M76" s="19"/>
      <c r="N76" s="19"/>
      <c r="O76" s="22"/>
      <c r="P76" s="19"/>
      <c r="Q76" s="19"/>
      <c r="R76" s="22"/>
      <c r="S76" s="19"/>
      <c r="T76" s="19"/>
      <c r="U76" s="22"/>
    </row>
    <row r="77" customFormat="false" ht="12.8" hidden="false" customHeight="false" outlineLevel="0" collapsed="false">
      <c r="A77" s="14"/>
      <c r="B77" s="15" t="s">
        <v>152</v>
      </c>
      <c r="C77" s="16" t="s">
        <v>153</v>
      </c>
      <c r="D77" s="17"/>
      <c r="E77" s="17"/>
      <c r="F77" s="18"/>
      <c r="G77" s="17"/>
      <c r="H77" s="17"/>
      <c r="I77" s="18"/>
      <c r="J77" s="17" t="n">
        <v>211000</v>
      </c>
      <c r="K77" s="17" t="n">
        <v>1200000</v>
      </c>
      <c r="L77" s="18" t="n">
        <f aca="false">J77-K77</f>
        <v>-989000</v>
      </c>
      <c r="M77" s="19"/>
      <c r="N77" s="19"/>
      <c r="O77" s="22"/>
      <c r="P77" s="19"/>
      <c r="Q77" s="19"/>
      <c r="R77" s="22"/>
      <c r="S77" s="19"/>
      <c r="T77" s="19"/>
      <c r="U77" s="22"/>
    </row>
    <row r="78" customFormat="false" ht="12.8" hidden="false" customHeight="false" outlineLevel="0" collapsed="false">
      <c r="A78" s="14"/>
      <c r="B78" s="15" t="s">
        <v>154</v>
      </c>
      <c r="C78" s="16" t="s">
        <v>155</v>
      </c>
      <c r="D78" s="17"/>
      <c r="E78" s="17"/>
      <c r="F78" s="18"/>
      <c r="G78" s="17"/>
      <c r="H78" s="17"/>
      <c r="I78" s="18"/>
      <c r="J78" s="17" t="n">
        <v>404000</v>
      </c>
      <c r="K78" s="17" t="n">
        <v>79050</v>
      </c>
      <c r="L78" s="18" t="n">
        <f aca="false">J78-K78</f>
        <v>324950</v>
      </c>
      <c r="M78" s="19"/>
      <c r="N78" s="19"/>
      <c r="O78" s="22"/>
      <c r="P78" s="19"/>
      <c r="Q78" s="19"/>
      <c r="R78" s="22"/>
      <c r="S78" s="19"/>
      <c r="T78" s="19"/>
      <c r="U78" s="22"/>
    </row>
    <row r="79" customFormat="false" ht="15.75" hidden="false" customHeight="true" outlineLevel="0" collapsed="false">
      <c r="A79" s="14"/>
      <c r="B79" s="15"/>
      <c r="C79" s="24" t="s">
        <v>156</v>
      </c>
      <c r="D79" s="17"/>
      <c r="E79" s="17"/>
      <c r="F79" s="18"/>
      <c r="G79" s="17"/>
      <c r="H79" s="17"/>
      <c r="I79" s="18"/>
      <c r="J79" s="25" t="n">
        <f aca="false">SUM(J74:J78)</f>
        <v>4327000</v>
      </c>
      <c r="K79" s="25" t="n">
        <f aca="false">SUM(K74:K78)</f>
        <v>11023850</v>
      </c>
      <c r="L79" s="26" t="n">
        <f aca="false">J79-K79</f>
        <v>-6696850</v>
      </c>
      <c r="M79" s="19"/>
      <c r="N79" s="19"/>
      <c r="O79" s="22"/>
      <c r="P79" s="19"/>
      <c r="Q79" s="19"/>
      <c r="R79" s="22"/>
      <c r="S79" s="19"/>
      <c r="T79" s="19"/>
      <c r="U79" s="22"/>
    </row>
    <row r="80" customFormat="false" ht="12.8" hidden="false" customHeight="false" outlineLevel="0" collapsed="false">
      <c r="A80" s="14"/>
      <c r="B80" s="15" t="s">
        <v>157</v>
      </c>
      <c r="C80" s="40" t="s">
        <v>158</v>
      </c>
      <c r="D80" s="17"/>
      <c r="E80" s="17"/>
      <c r="F80" s="18"/>
      <c r="G80" s="17"/>
      <c r="H80" s="17"/>
      <c r="I80" s="18"/>
      <c r="J80" s="17" t="n">
        <v>165200</v>
      </c>
      <c r="K80" s="17" t="n">
        <v>1890350</v>
      </c>
      <c r="L80" s="18" t="n">
        <f aca="false">J80-K80</f>
        <v>-1725150</v>
      </c>
      <c r="M80" s="19"/>
      <c r="N80" s="19"/>
      <c r="O80" s="22"/>
      <c r="P80" s="19"/>
      <c r="Q80" s="19"/>
      <c r="R80" s="22"/>
      <c r="S80" s="19"/>
      <c r="T80" s="19"/>
      <c r="U80" s="22"/>
    </row>
    <row r="81" customFormat="false" ht="12.8" hidden="false" customHeight="false" outlineLevel="0" collapsed="false">
      <c r="A81" s="14"/>
      <c r="B81" s="15" t="s">
        <v>159</v>
      </c>
      <c r="C81" s="40" t="s">
        <v>160</v>
      </c>
      <c r="D81" s="17"/>
      <c r="E81" s="17"/>
      <c r="F81" s="18"/>
      <c r="G81" s="17"/>
      <c r="H81" s="17"/>
      <c r="I81" s="18"/>
      <c r="J81" s="17" t="n">
        <v>189100</v>
      </c>
      <c r="K81" s="17" t="n">
        <v>917550</v>
      </c>
      <c r="L81" s="18" t="n">
        <f aca="false">J81-K81</f>
        <v>-728450</v>
      </c>
      <c r="M81" s="19"/>
      <c r="N81" s="19"/>
      <c r="O81" s="22"/>
      <c r="P81" s="19"/>
      <c r="Q81" s="19"/>
      <c r="R81" s="22"/>
      <c r="S81" s="19"/>
      <c r="T81" s="19"/>
      <c r="U81" s="22"/>
    </row>
    <row r="82" customFormat="false" ht="12.8" hidden="false" customHeight="false" outlineLevel="0" collapsed="false">
      <c r="A82" s="14"/>
      <c r="B82" s="15" t="s">
        <v>161</v>
      </c>
      <c r="C82" s="40" t="s">
        <v>162</v>
      </c>
      <c r="D82" s="17"/>
      <c r="E82" s="17"/>
      <c r="F82" s="18"/>
      <c r="G82" s="17"/>
      <c r="H82" s="17"/>
      <c r="I82" s="18"/>
      <c r="J82" s="17" t="n">
        <v>270000</v>
      </c>
      <c r="K82" s="17" t="n">
        <v>543250</v>
      </c>
      <c r="L82" s="18" t="n">
        <f aca="false">J82-K82</f>
        <v>-273250</v>
      </c>
      <c r="M82" s="19"/>
      <c r="N82" s="19"/>
      <c r="O82" s="22"/>
      <c r="P82" s="19"/>
      <c r="Q82" s="19"/>
      <c r="R82" s="22"/>
      <c r="S82" s="19"/>
      <c r="T82" s="19"/>
      <c r="U82" s="22"/>
    </row>
    <row r="83" customFormat="false" ht="12.8" hidden="false" customHeight="false" outlineLevel="0" collapsed="false">
      <c r="A83" s="14"/>
      <c r="B83" s="15" t="s">
        <v>163</v>
      </c>
      <c r="C83" s="40" t="s">
        <v>164</v>
      </c>
      <c r="D83" s="17"/>
      <c r="E83" s="17"/>
      <c r="F83" s="18"/>
      <c r="G83" s="17"/>
      <c r="H83" s="17"/>
      <c r="I83" s="18"/>
      <c r="J83" s="17" t="n">
        <v>483300</v>
      </c>
      <c r="K83" s="17" t="n">
        <v>569050</v>
      </c>
      <c r="L83" s="18" t="n">
        <f aca="false">J83-K83</f>
        <v>-85750</v>
      </c>
      <c r="M83" s="19"/>
      <c r="N83" s="19"/>
      <c r="O83" s="22"/>
      <c r="P83" s="19"/>
      <c r="Q83" s="19"/>
      <c r="R83" s="22"/>
      <c r="S83" s="19"/>
      <c r="T83" s="19"/>
      <c r="U83" s="22"/>
    </row>
    <row r="84" customFormat="false" ht="18" hidden="false" customHeight="true" outlineLevel="0" collapsed="false">
      <c r="A84" s="14"/>
      <c r="B84" s="41"/>
      <c r="C84" s="24" t="s">
        <v>165</v>
      </c>
      <c r="D84" s="17"/>
      <c r="E84" s="17"/>
      <c r="F84" s="18"/>
      <c r="G84" s="17"/>
      <c r="H84" s="17"/>
      <c r="I84" s="18"/>
      <c r="J84" s="25" t="n">
        <f aca="false">SUM(J80:J83)</f>
        <v>1107600</v>
      </c>
      <c r="K84" s="25" t="n">
        <f aca="false">SUM(K80:K83)</f>
        <v>3920200</v>
      </c>
      <c r="L84" s="26" t="n">
        <f aca="false">J84-K84</f>
        <v>-2812600</v>
      </c>
      <c r="M84" s="19"/>
      <c r="N84" s="19"/>
      <c r="O84" s="22"/>
      <c r="P84" s="19"/>
      <c r="Q84" s="19"/>
      <c r="R84" s="22"/>
      <c r="S84" s="19"/>
      <c r="T84" s="19"/>
      <c r="U84" s="22"/>
    </row>
    <row r="85" customFormat="false" ht="12.8" hidden="false" customHeight="false" outlineLevel="0" collapsed="false">
      <c r="A85" s="14"/>
      <c r="B85" s="15" t="s">
        <v>166</v>
      </c>
      <c r="C85" s="16" t="s">
        <v>167</v>
      </c>
      <c r="D85" s="17"/>
      <c r="E85" s="17"/>
      <c r="F85" s="18"/>
      <c r="G85" s="17"/>
      <c r="H85" s="17"/>
      <c r="I85" s="18"/>
      <c r="J85" s="17" t="n">
        <v>0</v>
      </c>
      <c r="K85" s="17" t="n">
        <v>183300</v>
      </c>
      <c r="L85" s="18" t="n">
        <f aca="false">J85-K85</f>
        <v>-183300</v>
      </c>
      <c r="M85" s="19"/>
      <c r="N85" s="19"/>
      <c r="O85" s="22"/>
      <c r="P85" s="19"/>
      <c r="Q85" s="19"/>
      <c r="R85" s="22"/>
      <c r="S85" s="19"/>
      <c r="T85" s="19"/>
      <c r="U85" s="22"/>
    </row>
    <row r="86" customFormat="false" ht="17.25" hidden="false" customHeight="true" outlineLevel="0" collapsed="false">
      <c r="A86" s="14"/>
      <c r="B86" s="15"/>
      <c r="C86" s="24" t="s">
        <v>168</v>
      </c>
      <c r="D86" s="17"/>
      <c r="E86" s="17"/>
      <c r="F86" s="18"/>
      <c r="G86" s="17"/>
      <c r="H86" s="17"/>
      <c r="I86" s="18"/>
      <c r="J86" s="25" t="n">
        <f aca="false">SUM(J85)</f>
        <v>0</v>
      </c>
      <c r="K86" s="25" t="n">
        <f aca="false">SUM(K85)</f>
        <v>183300</v>
      </c>
      <c r="L86" s="26" t="n">
        <f aca="false">J86-K86</f>
        <v>-183300</v>
      </c>
      <c r="M86" s="19"/>
      <c r="N86" s="19"/>
      <c r="O86" s="22"/>
      <c r="P86" s="19"/>
      <c r="Q86" s="19"/>
      <c r="R86" s="22"/>
      <c r="S86" s="19"/>
      <c r="T86" s="19"/>
      <c r="U86" s="22"/>
    </row>
    <row r="87" customFormat="false" ht="12.8" hidden="false" customHeight="false" outlineLevel="0" collapsed="false">
      <c r="A87" s="14"/>
      <c r="B87" s="15" t="s">
        <v>169</v>
      </c>
      <c r="C87" s="40" t="s">
        <v>170</v>
      </c>
      <c r="D87" s="17"/>
      <c r="E87" s="17"/>
      <c r="F87" s="18"/>
      <c r="G87" s="17"/>
      <c r="H87" s="17"/>
      <c r="I87" s="18"/>
      <c r="J87" s="17" t="n">
        <v>323550</v>
      </c>
      <c r="K87" s="17" t="n">
        <v>4177450</v>
      </c>
      <c r="L87" s="18" t="n">
        <f aca="false">J87-K87</f>
        <v>-3853900</v>
      </c>
      <c r="M87" s="19"/>
      <c r="N87" s="19"/>
      <c r="O87" s="22"/>
      <c r="P87" s="19"/>
      <c r="Q87" s="19"/>
      <c r="R87" s="22"/>
      <c r="S87" s="19"/>
      <c r="T87" s="19"/>
      <c r="U87" s="22"/>
    </row>
    <row r="88" customFormat="false" ht="18.75" hidden="false" customHeight="true" outlineLevel="0" collapsed="false">
      <c r="A88" s="14"/>
      <c r="B88" s="15"/>
      <c r="C88" s="24" t="s">
        <v>171</v>
      </c>
      <c r="D88" s="17"/>
      <c r="E88" s="17"/>
      <c r="F88" s="18"/>
      <c r="G88" s="17"/>
      <c r="H88" s="17"/>
      <c r="I88" s="18"/>
      <c r="J88" s="25" t="n">
        <f aca="false">SUM(J87)</f>
        <v>323550</v>
      </c>
      <c r="K88" s="25" t="n">
        <f aca="false">SUM(K87)</f>
        <v>4177450</v>
      </c>
      <c r="L88" s="26" t="n">
        <f aca="false">J88-K88</f>
        <v>-3853900</v>
      </c>
      <c r="M88" s="19"/>
      <c r="N88" s="19"/>
      <c r="O88" s="22"/>
      <c r="P88" s="19"/>
      <c r="Q88" s="19"/>
      <c r="R88" s="22"/>
      <c r="S88" s="19"/>
      <c r="T88" s="19"/>
      <c r="U88" s="22"/>
    </row>
    <row r="89" customFormat="false" ht="12.8" hidden="false" customHeight="false" outlineLevel="0" collapsed="false">
      <c r="A89" s="14"/>
      <c r="B89" s="15" t="s">
        <v>172</v>
      </c>
      <c r="C89" s="40" t="s">
        <v>149</v>
      </c>
      <c r="D89" s="17"/>
      <c r="E89" s="17"/>
      <c r="F89" s="18"/>
      <c r="G89" s="17"/>
      <c r="H89" s="17"/>
      <c r="I89" s="18"/>
      <c r="J89" s="17" t="n">
        <f aca="false">279421500+1410000</f>
        <v>280831500</v>
      </c>
      <c r="K89" s="17" t="n">
        <f aca="false">182763000+7353000</f>
        <v>190116000</v>
      </c>
      <c r="L89" s="18" t="n">
        <f aca="false">J89-K89</f>
        <v>90715500</v>
      </c>
      <c r="M89" s="19"/>
      <c r="N89" s="19"/>
      <c r="O89" s="22"/>
      <c r="P89" s="19"/>
      <c r="Q89" s="19"/>
      <c r="R89" s="22"/>
      <c r="S89" s="19"/>
      <c r="T89" s="19"/>
      <c r="U89" s="22"/>
      <c r="V89" s="42" t="s">
        <v>173</v>
      </c>
      <c r="W89" s="42"/>
      <c r="X89" s="42"/>
    </row>
    <row r="90" customFormat="false" ht="19.5" hidden="false" customHeight="true" outlineLevel="0" collapsed="false">
      <c r="A90" s="14"/>
      <c r="B90" s="15"/>
      <c r="C90" s="24" t="s">
        <v>174</v>
      </c>
      <c r="D90" s="17"/>
      <c r="E90" s="17"/>
      <c r="F90" s="18"/>
      <c r="G90" s="17"/>
      <c r="H90" s="17"/>
      <c r="I90" s="18"/>
      <c r="J90" s="25" t="n">
        <f aca="false">SUM(J89)</f>
        <v>280831500</v>
      </c>
      <c r="K90" s="25" t="n">
        <f aca="false">SUM(K89)</f>
        <v>190116000</v>
      </c>
      <c r="L90" s="26" t="n">
        <f aca="false">J90-K90</f>
        <v>90715500</v>
      </c>
      <c r="M90" s="19"/>
      <c r="N90" s="19"/>
      <c r="O90" s="22"/>
      <c r="P90" s="19"/>
      <c r="Q90" s="19"/>
      <c r="R90" s="22"/>
      <c r="S90" s="19"/>
      <c r="T90" s="19"/>
      <c r="U90" s="22"/>
      <c r="V90" s="42"/>
      <c r="W90" s="42"/>
      <c r="X90" s="42"/>
    </row>
    <row r="91" s="50" customFormat="true" ht="24" hidden="false" customHeight="true" outlineLevel="0" collapsed="false">
      <c r="A91" s="43"/>
      <c r="B91" s="44" t="s">
        <v>175</v>
      </c>
      <c r="C91" s="45"/>
      <c r="D91" s="46" t="n">
        <f aca="false">SUM(D19,D28,D39,D48,D53,D58,D61,D65,D69,D73,D74,D75)</f>
        <v>194339333.2</v>
      </c>
      <c r="E91" s="46" t="n">
        <f aca="false">SUM(E19,E28,E39,E48,E53,E58,E61,E65,E69,E73,E74,E75)</f>
        <v>96375882.48</v>
      </c>
      <c r="F91" s="47" t="n">
        <f aca="false">D91-E91</f>
        <v>97963450.72</v>
      </c>
      <c r="G91" s="46" t="n">
        <f aca="false">SUM(G19,G28,G39,G48,G53,G58,G61,G65,G69,G73,G74,G75)</f>
        <v>196813290</v>
      </c>
      <c r="H91" s="46" t="n">
        <f aca="false">SUM(H19,H28,H39,H48,H53,H58,H61,H65,H69,H73,H74,H75)</f>
        <v>130852450</v>
      </c>
      <c r="I91" s="47" t="n">
        <f aca="false">G91-H91</f>
        <v>65960840</v>
      </c>
      <c r="J91" s="46" t="n">
        <f aca="false">SUM(J19,J28,J39,J48,J53,J58,J61,J65,J69,J73,J79,J84,J86,J88,J90)</f>
        <v>346371510</v>
      </c>
      <c r="K91" s="46" t="n">
        <f aca="false">SUM(K19,K28,K39,K48,K53,K58,K61,K65,K69,K73,K79,K84,K86,K88,K90)</f>
        <v>390585200</v>
      </c>
      <c r="L91" s="47" t="n">
        <f aca="false">J91-K91</f>
        <v>-44213690</v>
      </c>
      <c r="M91" s="48" t="n">
        <f aca="false">SUM(M19,M28,M39,M48,M53,M58,M61,M65,M69,M73,M74,M75)</f>
        <v>285862000</v>
      </c>
      <c r="N91" s="48" t="n">
        <f aca="false">SUM(N19,N28,N39,N48,N53,N58,N61,N65,N69,N73,N74,N75)</f>
        <v>265964830</v>
      </c>
      <c r="O91" s="49" t="n">
        <f aca="false">M91-N91</f>
        <v>19897170</v>
      </c>
      <c r="P91" s="48" t="n">
        <f aca="false">SUM(P19,P28,P39,P48,P53,P58,P61,P65,P69,P73,P74,P75)</f>
        <v>291413250</v>
      </c>
      <c r="Q91" s="48" t="n">
        <f aca="false">SUM(Q19,Q28,Q39,Q48,Q53,Q58,Q61,Q65,Q69,Q73,Q74,Q75)</f>
        <v>262929030</v>
      </c>
      <c r="R91" s="49" t="n">
        <f aca="false">P91-Q91</f>
        <v>28484220</v>
      </c>
      <c r="S91" s="48" t="n">
        <f aca="false">SUM(S19,S28,S39,S48,S53,S58,S61,S65,S69,S73,S74,S75)</f>
        <v>296753410</v>
      </c>
      <c r="T91" s="48" t="n">
        <f aca="false">SUM(T19,T28,T39,T48,T53,T58,T61,T65,T69,T73,T74,T75)</f>
        <v>268746010</v>
      </c>
      <c r="U91" s="49" t="n">
        <f aca="false">S91-T91</f>
        <v>28007400</v>
      </c>
    </row>
    <row r="94" customFormat="false" ht="12.75" hidden="false" customHeight="false" outlineLevel="0" collapsed="false">
      <c r="J94" s="51"/>
      <c r="K94" s="51"/>
    </row>
    <row r="95" customFormat="false" ht="12.75" hidden="false" customHeight="false" outlineLevel="0" collapsed="false">
      <c r="J95" s="51"/>
      <c r="K95" s="51"/>
    </row>
    <row r="96" customFormat="false" ht="12.75" hidden="false" customHeight="false" outlineLevel="0" collapsed="false">
      <c r="J96" s="51"/>
      <c r="K96" s="51"/>
    </row>
    <row r="98" customFormat="false" ht="12.75" hidden="false" customHeight="false" outlineLevel="0" collapsed="false">
      <c r="J98" s="51"/>
      <c r="K98" s="51"/>
    </row>
  </sheetData>
  <mergeCells count="7">
    <mergeCell ref="D1:F1"/>
    <mergeCell ref="G1:I1"/>
    <mergeCell ref="J1:L1"/>
    <mergeCell ref="M1:O1"/>
    <mergeCell ref="P1:R1"/>
    <mergeCell ref="S1:U1"/>
    <mergeCell ref="V89:X90"/>
  </mergeCells>
  <printOptions headings="false" gridLines="false" gridLinesSet="true" horizontalCentered="false" verticalCentered="false"/>
  <pageMargins left="0.275694444444444" right="0.157638888888889" top="0.39375" bottom="0.39375" header="0.511805555555555" footer="0.511805555555555"/>
  <pageSetup paperSize="9" scale="100" firstPageNumber="0" fitToWidth="0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&amp;L&amp;"Arial,Fett"&amp;14Produktbudgets im Haushalt der Stadt Monheim am Rhein</oddHeader>
    <oddFooter/>
  </headerFooter>
  <rowBreaks count="1" manualBreakCount="1">
    <brk id="65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2013-08-08T11:41:08Z</dcterms:created>
  <dc:creator>Kraemer, Guido</dc:creator>
  <dc:description/>
  <dc:language>de-DE</dc:language>
  <cp:lastModifiedBy/>
  <cp:lastPrinted>2016-10-20T08:34:46Z</cp:lastPrinted>
  <dcterms:modified xsi:type="dcterms:W3CDTF">2022-10-25T10:49:14Z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